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BHCv2\Downloads\"/>
    </mc:Choice>
  </mc:AlternateContent>
  <bookViews>
    <workbookView xWindow="0" yWindow="0" windowWidth="28800" windowHeight="12330"/>
  </bookViews>
  <sheets>
    <sheet name="IMPROVED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3" i="1" l="1"/>
  <c r="T31" i="1"/>
  <c r="T25" i="1"/>
  <c r="T23" i="1"/>
  <c r="T21" i="1"/>
  <c r="T19" i="1"/>
  <c r="L16" i="1"/>
  <c r="S14" i="1"/>
  <c r="T14" i="1" s="1"/>
  <c r="L14" i="1"/>
  <c r="T29" i="1"/>
  <c r="T27" i="1"/>
  <c r="T34" i="1" l="1"/>
  <c r="M36" i="1" s="1"/>
  <c r="M38" i="1" s="1"/>
  <c r="J14" i="1"/>
  <c r="J31" i="1"/>
  <c r="J29" i="1"/>
  <c r="J27" i="1"/>
  <c r="J25" i="1"/>
  <c r="J23" i="1"/>
  <c r="J21" i="1"/>
  <c r="J19" i="1"/>
  <c r="N40" i="1" l="1"/>
  <c r="O42" i="1"/>
  <c r="C33" i="1"/>
  <c r="J34" i="1"/>
  <c r="C35" i="1" s="1"/>
  <c r="F37" i="1" l="1"/>
  <c r="F39" i="1"/>
  <c r="F41" i="1"/>
</calcChain>
</file>

<file path=xl/sharedStrings.xml><?xml version="1.0" encoding="utf-8"?>
<sst xmlns="http://schemas.openxmlformats.org/spreadsheetml/2006/main" count="48" uniqueCount="37">
  <si>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</si>
  <si>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</si>
  <si>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</si>
  <si>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</si>
  <si>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ვენური თრომბოემბოლიზმის რისკის IMPROVEDD ქულა</t>
  </si>
  <si>
    <t>Gibson et al. The IMPROVEDD VTE Risk Score: Incorporation of D-Dimer into the IMPROVE Score to Improve Venous Thromboembolism Risk Stratification. TH Open. 2017 Jun; 1(1): e56–e65.</t>
  </si>
  <si>
    <t>კი</t>
  </si>
  <si>
    <t>არა</t>
  </si>
  <si>
    <t>თრომბოფილიის ანამეზი.....................................................................................</t>
  </si>
  <si>
    <t>ვენური თრომბოემბოლიზმის ანამნეზი...............................................................</t>
  </si>
  <si>
    <t>ქვედა კიდურების მიმდინარე დამბლა.................................................................</t>
  </si>
  <si>
    <t>მიმდინარე ონკოლოგიური დაავადება.................................................................</t>
  </si>
  <si>
    <r>
      <t xml:space="preserve">იმობილიზაცია </t>
    </r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  <charset val="204"/>
        <scheme val="minor"/>
      </rPr>
      <t>7 დღის განმავლობაში..............................................................</t>
    </r>
  </si>
  <si>
    <t>ინტენსიური თერაპია/კორონარული ინტერვენცია.............................................</t>
  </si>
  <si>
    <t>ნორმის ზედა ზღვარზე ≥2-ჯერადად მომატებული D-დიმერი............................</t>
  </si>
  <si>
    <t>IMPROVEDD ქულა:</t>
  </si>
  <si>
    <t>ვენური თრომბოემბოლიზმის 42-დღიანი რისკი:</t>
  </si>
  <si>
    <t>%</t>
  </si>
  <si>
    <t>ვენური თრომბოემბოლიზმის 77-დღიანი რისკი:</t>
  </si>
  <si>
    <t>IMPROVE ქულა:</t>
  </si>
  <si>
    <t>ჰოსპიტალიზებულ პაციენტებში ვენური თრომბოემბოლიზმის რისკის კალკულატორი,                             D-დიმერის მაჩვენებლის გათვალისწინებით.</t>
  </si>
  <si>
    <t>ვენური თრომბოემბოლიზმის 3-თვიანი რისიკი:</t>
  </si>
  <si>
    <t>დიდი სისხლდენებეის რისკის HAS-BLED ქულა</t>
  </si>
  <si>
    <t>Pister R et al. A novel user-friendly score (HAS-BLED) to assess 1-year risk of major bleeding in patients with atrial fibrillation: the Euro Heart Survey. Chest. 2010 Nov;138(5):1093-100. doi: 10.1378/chest.10-0134.</t>
  </si>
  <si>
    <t>გამოიყენება ანტიკოაგილაციური თერაპიის დროს დიდი სისხლდენების რისკის შეფასებისთვის</t>
  </si>
  <si>
    <t>გაუკონტროლებელი ჰიპერტენზია, სისტოლური &gt;160 mmHg…...........................</t>
  </si>
  <si>
    <t>დიალიზი, ტრანსპლანტაცია, Cr &gt;2.26 mg/dL or &gt;200 µmol/L...............................</t>
  </si>
  <si>
    <t>ღვიძლის ციროზი ან ბილირუბინი &gt;2x ნორმა და AST/ALT/ALP &gt;3x ნორმა............</t>
  </si>
  <si>
    <t>ინსულტის ანამნეზი..............................................................................................</t>
  </si>
  <si>
    <t>დიდი სისხლდენის ანამნეზი ან სისხლდენისადმი მიდრეკილება......................</t>
  </si>
  <si>
    <t>კლოპიდოგრელი, ასპირინი, არასტეროიდები....................................................</t>
  </si>
  <si>
    <t>ალკოჰოლის ჭარბად მოხმარება..........................................................................</t>
  </si>
  <si>
    <t>HAS-BLED ქულა</t>
  </si>
  <si>
    <t>რისკის ჯგუფი:</t>
  </si>
  <si>
    <t xml:space="preserve">დიდი სისხლდენის რისკი: </t>
  </si>
  <si>
    <t>სისხლდენა 100 პაციენტ წელზე</t>
  </si>
  <si>
    <t>ლაბილური INR (არასტაბილური, მაღალი, დრო თერაპიულ ზონაში &lt;60%)…....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</si>
</sst>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0" fillId="2" borderId="2" xfId="0" applyFill="1" applyBorder="1"/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49" fontId="2" fillId="2" borderId="0" xfId="0" applyNumberFormat="1" applyFont="1" applyFill="1"/>
    <xf numFmtId="0" fontId="0" fillId="2" borderId="0" xfId="0" applyFill="1" applyBorder="1" applyAlignment="1">
      <alignment vertical="top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" fontId="7" fillId="2" borderId="0" xfId="0" applyNumberFormat="1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0" xfId="0" applyFont="1" applyFill="1"/>
    <xf numFmtId="0" fontId="0" fillId="4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FF0000"/>
      </font>
    </dxf>
    <dxf>
      <font>
        <color theme="5"/>
      </font>
    </dxf>
    <dxf>
      <font>
        <color rgb="FFFFC000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31" fmlaLink="$I$19" fmlaRange="$U$1:$U$3" noThreeD="1" sel="3" val="0"/>
</file>

<file path=xl/ctrlProps/ctrlProp2.xml><?xml version="1.0" encoding="utf-8"?>
<formControlPr xmlns="http://schemas.microsoft.com/office/spreadsheetml/2009/9/main" objectType="Drop" dropStyle="combo" dx="31" fmlaLink="$I$21" fmlaRange="$X$1:$X$3" noThreeD="1" sel="3" val="0"/>
</file>

<file path=xl/ctrlProps/ctrlProp3.xml><?xml version="1.0" encoding="utf-8"?>
<formControlPr xmlns="http://schemas.microsoft.com/office/spreadsheetml/2009/9/main" objectType="Drop" dropStyle="combo" dx="31" fmlaLink="$I$23" fmlaRange="$AA$1:$AA$3" noThreeD="1" sel="3" val="0"/>
</file>

<file path=xl/ctrlProps/ctrlProp4.xml><?xml version="1.0" encoding="utf-8"?>
<formControlPr xmlns="http://schemas.microsoft.com/office/spreadsheetml/2009/9/main" objectType="Drop" dropStyle="combo" dx="31" fmlaLink="$I$25" fmlaRange="$AA$1:$AA$3" noThreeD="1" sel="3" val="0"/>
</file>

<file path=xl/ctrlProps/ctrlProp5.xml><?xml version="1.0" encoding="utf-8"?>
<formControlPr xmlns="http://schemas.microsoft.com/office/spreadsheetml/2009/9/main" objectType="Drop" dropStyle="combo" dx="31" fmlaLink="$I$27" fmlaRange="$AA$1:$AA$3" noThreeD="1" sel="3" val="0"/>
</file>

<file path=xl/ctrlProps/ctrlProp6.xml><?xml version="1.0" encoding="utf-8"?>
<formControlPr xmlns="http://schemas.microsoft.com/office/spreadsheetml/2009/9/main" objectType="Drop" dropStyle="combo" dx="31" fmlaLink="$I$29" fmlaRange="$AA$1:$AA$3" noThreeD="1" sel="3" val="0"/>
</file>

<file path=xl/ctrlProps/ctrlProp7.xml><?xml version="1.0" encoding="utf-8"?>
<formControlPr xmlns="http://schemas.microsoft.com/office/spreadsheetml/2009/9/main" objectType="Drop" dropStyle="combo" dx="31" fmlaLink="$I$31" fmlaRange="$AA$1:$AA$3" noThreeD="1" sel="3" val="0"/>
</file>

<file path=xl/ctrlProps/ctrlProp8.xml><?xml version="1.0" encoding="utf-8"?>
<formControlPr xmlns="http://schemas.microsoft.com/office/spreadsheetml/2009/9/main" objectType="Drop" dropStyle="combo" dx="31" fmlaLink="$S$19" fmlaRange="$U$1:$U$3" noThreeD="1" sel="3" val="0"/>
</file>

<file path=xl/ctrlProps/ctrlProp9.xml><?xml version="1.0" encoding="utf-8"?>
<formControlPr xmlns="http://schemas.microsoft.com/office/spreadsheetml/2009/9/main" objectType="Drop" dropStyle="combo" dx="31" fmlaLink="$S$21" fmlaRange="$X$1:$X$3" noThreeD="1" sel="3" val="0"/>
</file>

<file path=xl/ctrlProps/ctrlProp10.xml><?xml version="1.0" encoding="utf-8"?>
<formControlPr xmlns="http://schemas.microsoft.com/office/spreadsheetml/2009/9/main" objectType="Drop" dropStyle="combo" dx="31" fmlaLink="$S$23" fmlaRange="$AA$1:$AA$3" noThreeD="1" sel="3" val="0"/>
</file>

<file path=xl/ctrlProps/ctrlProp11.xml><?xml version="1.0" encoding="utf-8"?>
<formControlPr xmlns="http://schemas.microsoft.com/office/spreadsheetml/2009/9/main" objectType="Drop" dropStyle="combo" dx="31" fmlaLink="$S$25" fmlaRange="$AA$1:$AA$3" noThreeD="1" sel="3" val="0"/>
</file>

<file path=xl/ctrlProps/ctrlProp12.xml><?xml version="1.0" encoding="utf-8"?>
<formControlPr xmlns="http://schemas.microsoft.com/office/spreadsheetml/2009/9/main" objectType="Drop" dropStyle="combo" dx="31" fmlaLink="$S$27" fmlaRange="$AA$1:$AA$3" noThreeD="1" sel="3" val="0"/>
</file>

<file path=xl/ctrlProps/ctrlProp13.xml><?xml version="1.0" encoding="utf-8"?>
<formControlPr xmlns="http://schemas.microsoft.com/office/spreadsheetml/2009/9/main" objectType="Drop" dropStyle="combo" dx="31" fmlaLink="$S$29" fmlaRange="$AA$1:$AA$3" noThreeD="1" sel="3" val="0"/>
</file>

<file path=xl/ctrlProps/ctrlProp14.xml><?xml version="1.0" encoding="utf-8"?>
<formControlPr xmlns="http://schemas.microsoft.com/office/spreadsheetml/2009/9/main" objectType="Drop" dropStyle="combo" dx="31" fmlaLink="$S$31" fmlaRange="$AA$1:$AA$3" noThreeD="1" sel="3" val="0"/>
</file>

<file path=xl/ctrlProps/ctrlProp15.xml><?xml version="1.0" encoding="utf-8"?>
<formControlPr xmlns="http://schemas.microsoft.com/office/spreadsheetml/2009/9/main" objectType="Drop" dropStyle="combo" dx="31" fmlaLink="$S$33" fmlaRange="$AA$1:$AA$3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17</xdr:row>
          <xdr:rowOff>171450</xdr:rowOff>
        </xdr:from>
        <xdr:to>
          <xdr:col>9</xdr:col>
          <xdr:colOff>28575</xdr:colOff>
          <xdr:row>19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19</xdr:row>
          <xdr:rowOff>171450</xdr:rowOff>
        </xdr:from>
        <xdr:to>
          <xdr:col>9</xdr:col>
          <xdr:colOff>28575</xdr:colOff>
          <xdr:row>21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21</xdr:row>
          <xdr:rowOff>171450</xdr:rowOff>
        </xdr:from>
        <xdr:to>
          <xdr:col>9</xdr:col>
          <xdr:colOff>28575</xdr:colOff>
          <xdr:row>23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23</xdr:row>
          <xdr:rowOff>171450</xdr:rowOff>
        </xdr:from>
        <xdr:to>
          <xdr:col>9</xdr:col>
          <xdr:colOff>19050</xdr:colOff>
          <xdr:row>25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25</xdr:row>
          <xdr:rowOff>171450</xdr:rowOff>
        </xdr:from>
        <xdr:to>
          <xdr:col>9</xdr:col>
          <xdr:colOff>19050</xdr:colOff>
          <xdr:row>27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171450</xdr:rowOff>
        </xdr:from>
        <xdr:to>
          <xdr:col>9</xdr:col>
          <xdr:colOff>19050</xdr:colOff>
          <xdr:row>29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29</xdr:row>
          <xdr:rowOff>171450</xdr:rowOff>
        </xdr:from>
        <xdr:to>
          <xdr:col>9</xdr:col>
          <xdr:colOff>19050</xdr:colOff>
          <xdr:row>31</xdr:row>
          <xdr:rowOff>9525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63501</xdr:colOff>
      <xdr:row>0</xdr:row>
      <xdr:rowOff>0</xdr:rowOff>
    </xdr:from>
    <xdr:ext cx="704849" cy="751127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600075</xdr:colOff>
          <xdr:row>17</xdr:row>
          <xdr:rowOff>171450</xdr:rowOff>
        </xdr:from>
        <xdr:to>
          <xdr:col>19</xdr:col>
          <xdr:colOff>28575</xdr:colOff>
          <xdr:row>19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600075</xdr:colOff>
          <xdr:row>19</xdr:row>
          <xdr:rowOff>171450</xdr:rowOff>
        </xdr:from>
        <xdr:to>
          <xdr:col>19</xdr:col>
          <xdr:colOff>28575</xdr:colOff>
          <xdr:row>21</xdr:row>
          <xdr:rowOff>9525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600075</xdr:colOff>
          <xdr:row>21</xdr:row>
          <xdr:rowOff>171450</xdr:rowOff>
        </xdr:from>
        <xdr:to>
          <xdr:col>19</xdr:col>
          <xdr:colOff>28575</xdr:colOff>
          <xdr:row>23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23</xdr:row>
          <xdr:rowOff>171450</xdr:rowOff>
        </xdr:from>
        <xdr:to>
          <xdr:col>19</xdr:col>
          <xdr:colOff>19050</xdr:colOff>
          <xdr:row>25</xdr:row>
          <xdr:rowOff>9525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25</xdr:row>
          <xdr:rowOff>171450</xdr:rowOff>
        </xdr:from>
        <xdr:to>
          <xdr:col>19</xdr:col>
          <xdr:colOff>19050</xdr:colOff>
          <xdr:row>27</xdr:row>
          <xdr:rowOff>9525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27</xdr:row>
          <xdr:rowOff>171450</xdr:rowOff>
        </xdr:from>
        <xdr:to>
          <xdr:col>19</xdr:col>
          <xdr:colOff>19050</xdr:colOff>
          <xdr:row>29</xdr:row>
          <xdr:rowOff>9525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29</xdr:row>
          <xdr:rowOff>171450</xdr:rowOff>
        </xdr:from>
        <xdr:to>
          <xdr:col>19</xdr:col>
          <xdr:colOff>19050</xdr:colOff>
          <xdr:row>31</xdr:row>
          <xdr:rowOff>9525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590550</xdr:colOff>
          <xdr:row>31</xdr:row>
          <xdr:rowOff>171450</xdr:rowOff>
        </xdr:from>
        <xdr:to>
          <xdr:col>19</xdr:col>
          <xdr:colOff>19050</xdr:colOff>
          <xdr:row>33</xdr:row>
          <xdr:rowOff>9525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showGridLines="0" showRowColHeaders="0" tabSelected="1" workbookViewId="0">
      <selection activeCell="X27" sqref="X27"/>
    </sheetView>
  </sheetViews>
  <sheetFormatPr defaultColWidth="8.7109375" defaultRowHeight="15" x14ac:dyDescent="0.25"/>
  <cols>
    <col min="1" max="20" width="8.7109375" style="1"/>
    <col min="21" max="27" width="8.7109375" style="2"/>
    <col min="28" max="30" width="8.7109375" style="10"/>
    <col min="31" max="16384" width="8.7109375" style="1"/>
  </cols>
  <sheetData>
    <row r="1" spans="1:28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5"/>
      <c r="U1" s="11"/>
    </row>
    <row r="2" spans="1:28" ht="14.45" customHeight="1" x14ac:dyDescent="0.25">
      <c r="A2" s="4"/>
      <c r="B2" s="31" t="s">
        <v>0</v>
      </c>
      <c r="C2" s="31"/>
      <c r="D2" s="31"/>
      <c r="E2" s="31"/>
      <c r="F2" s="31"/>
      <c r="G2" s="31"/>
      <c r="H2" s="31"/>
      <c r="I2" s="31"/>
      <c r="J2" s="32"/>
      <c r="K2" s="4"/>
      <c r="L2" s="31" t="s">
        <v>0</v>
      </c>
      <c r="M2" s="31"/>
      <c r="N2" s="31"/>
      <c r="O2" s="31"/>
      <c r="P2" s="31"/>
      <c r="Q2" s="31"/>
      <c r="R2" s="31"/>
      <c r="S2" s="31"/>
      <c r="T2" s="32"/>
      <c r="U2" s="2" t="s">
        <v>6</v>
      </c>
      <c r="X2" s="2" t="s">
        <v>6</v>
      </c>
      <c r="AA2" s="12" t="s">
        <v>6</v>
      </c>
      <c r="AB2" s="17"/>
    </row>
    <row r="3" spans="1:28" ht="14.45" customHeight="1" x14ac:dyDescent="0.25">
      <c r="A3" s="4"/>
      <c r="B3" s="31"/>
      <c r="C3" s="31"/>
      <c r="D3" s="31"/>
      <c r="E3" s="31"/>
      <c r="F3" s="31"/>
      <c r="G3" s="31"/>
      <c r="H3" s="31"/>
      <c r="I3" s="31"/>
      <c r="J3" s="32"/>
      <c r="K3" s="4"/>
      <c r="L3" s="31"/>
      <c r="M3" s="31"/>
      <c r="N3" s="31"/>
      <c r="O3" s="31"/>
      <c r="P3" s="31"/>
      <c r="Q3" s="31"/>
      <c r="R3" s="31"/>
      <c r="S3" s="31"/>
      <c r="T3" s="32"/>
      <c r="U3" s="2" t="s">
        <v>7</v>
      </c>
      <c r="X3" s="2" t="s">
        <v>7</v>
      </c>
      <c r="AA3" s="12" t="s">
        <v>7</v>
      </c>
    </row>
    <row r="4" spans="1:28" ht="15" customHeight="1" x14ac:dyDescent="0.25">
      <c r="A4" s="4"/>
      <c r="B4" s="4"/>
      <c r="C4" s="6"/>
      <c r="D4" s="6"/>
      <c r="E4" s="6"/>
      <c r="F4" s="6"/>
      <c r="G4" s="6"/>
      <c r="H4" s="6"/>
      <c r="I4" s="6"/>
      <c r="J4" s="7"/>
      <c r="K4" s="4"/>
      <c r="L4" s="4"/>
      <c r="M4" s="6"/>
      <c r="N4" s="6"/>
      <c r="O4" s="6"/>
      <c r="P4" s="6"/>
      <c r="Q4" s="6"/>
      <c r="R4" s="6"/>
      <c r="S4" s="6"/>
      <c r="T4" s="7"/>
    </row>
    <row r="5" spans="1:28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4"/>
      <c r="K5" s="33" t="s">
        <v>22</v>
      </c>
      <c r="L5" s="33"/>
      <c r="M5" s="33"/>
      <c r="N5" s="33"/>
      <c r="O5" s="33"/>
      <c r="P5" s="33"/>
      <c r="Q5" s="33"/>
      <c r="R5" s="33"/>
      <c r="S5" s="33"/>
      <c r="T5" s="34"/>
    </row>
    <row r="6" spans="1:28" x14ac:dyDescent="0.25">
      <c r="A6" s="33"/>
      <c r="B6" s="33"/>
      <c r="C6" s="33"/>
      <c r="D6" s="33"/>
      <c r="E6" s="33"/>
      <c r="F6" s="33"/>
      <c r="G6" s="33"/>
      <c r="H6" s="33"/>
      <c r="I6" s="33"/>
      <c r="J6" s="34"/>
      <c r="K6" s="33"/>
      <c r="L6" s="33"/>
      <c r="M6" s="33"/>
      <c r="N6" s="33"/>
      <c r="O6" s="33"/>
      <c r="P6" s="33"/>
      <c r="Q6" s="33"/>
      <c r="R6" s="33"/>
      <c r="S6" s="33"/>
      <c r="T6" s="34"/>
    </row>
    <row r="7" spans="1:28" x14ac:dyDescent="0.25">
      <c r="A7" s="33"/>
      <c r="B7" s="33"/>
      <c r="C7" s="33"/>
      <c r="D7" s="33"/>
      <c r="E7" s="33"/>
      <c r="F7" s="33"/>
      <c r="G7" s="33"/>
      <c r="H7" s="33"/>
      <c r="I7" s="33"/>
      <c r="J7" s="34"/>
      <c r="K7" s="33"/>
      <c r="L7" s="33"/>
      <c r="M7" s="33"/>
      <c r="N7" s="33"/>
      <c r="O7" s="33"/>
      <c r="P7" s="33"/>
      <c r="Q7" s="33"/>
      <c r="R7" s="33"/>
      <c r="S7" s="33"/>
      <c r="T7" s="34"/>
    </row>
    <row r="8" spans="1:28" x14ac:dyDescent="0.25">
      <c r="A8" s="33"/>
      <c r="B8" s="33"/>
      <c r="C8" s="33"/>
      <c r="D8" s="33"/>
      <c r="E8" s="33"/>
      <c r="F8" s="33"/>
      <c r="G8" s="33"/>
      <c r="H8" s="33"/>
      <c r="I8" s="33"/>
      <c r="J8" s="34"/>
      <c r="K8" s="33"/>
      <c r="L8" s="33"/>
      <c r="M8" s="33"/>
      <c r="N8" s="33"/>
      <c r="O8" s="33"/>
      <c r="P8" s="33"/>
      <c r="Q8" s="33"/>
      <c r="R8" s="33"/>
      <c r="S8" s="33"/>
      <c r="T8" s="34"/>
    </row>
    <row r="9" spans="1:28" x14ac:dyDescent="0.25">
      <c r="A9" s="35" t="s">
        <v>5</v>
      </c>
      <c r="B9" s="35"/>
      <c r="C9" s="35"/>
      <c r="D9" s="35"/>
      <c r="E9" s="35"/>
      <c r="F9" s="35"/>
      <c r="G9" s="35"/>
      <c r="H9" s="35"/>
      <c r="I9" s="35"/>
      <c r="J9" s="36"/>
      <c r="K9" s="35" t="s">
        <v>23</v>
      </c>
      <c r="L9" s="35"/>
      <c r="M9" s="35"/>
      <c r="N9" s="35"/>
      <c r="O9" s="35"/>
      <c r="P9" s="35"/>
      <c r="Q9" s="35"/>
      <c r="R9" s="35"/>
      <c r="S9" s="35"/>
      <c r="T9" s="36"/>
    </row>
    <row r="10" spans="1:28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6"/>
      <c r="K10" s="35"/>
      <c r="L10" s="35"/>
      <c r="M10" s="35"/>
      <c r="N10" s="35"/>
      <c r="O10" s="35"/>
      <c r="P10" s="35"/>
      <c r="Q10" s="35"/>
      <c r="R10" s="35"/>
      <c r="S10" s="35"/>
      <c r="T10" s="36"/>
    </row>
    <row r="11" spans="1:28" ht="14.45" customHeight="1" x14ac:dyDescent="0.25">
      <c r="A11" s="27" t="s">
        <v>20</v>
      </c>
      <c r="B11" s="27"/>
      <c r="C11" s="27"/>
      <c r="D11" s="27"/>
      <c r="E11" s="27"/>
      <c r="F11" s="27"/>
      <c r="G11" s="27"/>
      <c r="H11" s="27"/>
      <c r="I11" s="27"/>
      <c r="J11" s="28"/>
      <c r="K11" s="27" t="s">
        <v>24</v>
      </c>
      <c r="L11" s="27"/>
      <c r="M11" s="27"/>
      <c r="N11" s="27"/>
      <c r="O11" s="27"/>
      <c r="P11" s="27"/>
      <c r="Q11" s="27"/>
      <c r="R11" s="27"/>
      <c r="S11" s="27"/>
      <c r="T11" s="28"/>
    </row>
    <row r="12" spans="1:28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27"/>
      <c r="L12" s="27"/>
      <c r="M12" s="27"/>
      <c r="N12" s="27"/>
      <c r="O12" s="27"/>
      <c r="P12" s="27"/>
      <c r="Q12" s="27"/>
      <c r="R12" s="27"/>
      <c r="S12" s="27"/>
      <c r="T12" s="28"/>
    </row>
    <row r="13" spans="1:28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8"/>
      <c r="K13" s="13"/>
      <c r="L13" s="13"/>
      <c r="M13" s="13"/>
      <c r="N13" s="13"/>
      <c r="O13" s="13"/>
      <c r="P13" s="13"/>
      <c r="Q13" s="13"/>
      <c r="R13" s="13"/>
      <c r="S13" s="13"/>
      <c r="T13" s="8"/>
    </row>
    <row r="14" spans="1:28" x14ac:dyDescent="0.25">
      <c r="A14" s="4" t="s">
        <v>1</v>
      </c>
      <c r="B14" s="29"/>
      <c r="C14" s="29"/>
      <c r="D14" s="29"/>
      <c r="E14" s="29"/>
      <c r="F14" s="29"/>
      <c r="G14" s="29"/>
      <c r="H14" s="4" t="s">
        <v>2</v>
      </c>
      <c r="I14" s="3"/>
      <c r="J14" s="19" t="str">
        <f>IF(I14&gt;60,1,"")</f>
        <v/>
      </c>
      <c r="K14" s="4" t="s">
        <v>1</v>
      </c>
      <c r="L14" s="37">
        <f>B14</f>
        <v>0</v>
      </c>
      <c r="M14" s="37"/>
      <c r="N14" s="37"/>
      <c r="O14" s="37"/>
      <c r="P14" s="37"/>
      <c r="Q14" s="37"/>
      <c r="R14" s="4" t="s">
        <v>2</v>
      </c>
      <c r="S14" s="25">
        <f>I14</f>
        <v>0</v>
      </c>
      <c r="T14" s="19" t="str">
        <f>IF(S14&gt;65,1,"")</f>
        <v/>
      </c>
    </row>
    <row r="15" spans="1:28" x14ac:dyDescent="0.25">
      <c r="A15" s="4"/>
      <c r="B15" s="4"/>
      <c r="C15" s="4"/>
      <c r="D15" s="4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4"/>
      <c r="Q15" s="4"/>
      <c r="R15" s="4"/>
      <c r="S15" s="4"/>
      <c r="T15" s="5"/>
    </row>
    <row r="16" spans="1:28" x14ac:dyDescent="0.25">
      <c r="A16" s="4" t="s">
        <v>3</v>
      </c>
      <c r="B16" s="38"/>
      <c r="C16" s="29"/>
      <c r="D16" s="4"/>
      <c r="E16" s="4"/>
      <c r="F16" s="4"/>
      <c r="G16" s="4"/>
      <c r="H16" s="4"/>
      <c r="I16" s="4"/>
      <c r="J16" s="5"/>
      <c r="K16" s="4" t="s">
        <v>3</v>
      </c>
      <c r="L16" s="39">
        <f>B16</f>
        <v>0</v>
      </c>
      <c r="M16" s="39"/>
      <c r="N16" s="4"/>
      <c r="O16" s="4"/>
      <c r="P16" s="4"/>
      <c r="Q16" s="4"/>
      <c r="R16" s="4"/>
      <c r="S16" s="4"/>
      <c r="T16" s="5"/>
    </row>
    <row r="17" spans="1:20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4"/>
      <c r="L17" s="4"/>
      <c r="M17" s="4"/>
      <c r="N17" s="4"/>
      <c r="O17" s="4"/>
      <c r="P17" s="4"/>
      <c r="Q17" s="4"/>
      <c r="R17" s="4"/>
      <c r="S17" s="4"/>
      <c r="T17" s="5"/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5"/>
      <c r="K18" s="4"/>
      <c r="L18" s="4"/>
      <c r="M18" s="4"/>
      <c r="N18" s="4"/>
      <c r="O18" s="4"/>
      <c r="P18" s="4"/>
      <c r="Q18" s="4"/>
      <c r="R18" s="4"/>
      <c r="S18" s="4"/>
      <c r="T18" s="5"/>
    </row>
    <row r="19" spans="1:20" x14ac:dyDescent="0.25">
      <c r="A19" s="30" t="s">
        <v>9</v>
      </c>
      <c r="B19" s="30"/>
      <c r="C19" s="30"/>
      <c r="D19" s="30"/>
      <c r="E19" s="30"/>
      <c r="F19" s="30"/>
      <c r="G19" s="30"/>
      <c r="H19" s="30"/>
      <c r="I19" s="14">
        <v>3</v>
      </c>
      <c r="J19" s="9">
        <f>IF(I19=1,0,IF(I19=2,3,IF(I19=3,0,"")))</f>
        <v>0</v>
      </c>
      <c r="K19" s="40" t="s">
        <v>25</v>
      </c>
      <c r="L19" s="40"/>
      <c r="M19" s="40"/>
      <c r="N19" s="40"/>
      <c r="O19" s="40"/>
      <c r="P19" s="40"/>
      <c r="Q19" s="40"/>
      <c r="R19" s="40"/>
      <c r="S19" s="14">
        <v>3</v>
      </c>
      <c r="T19" s="9">
        <f>IF(S19=1,0,IF(S19=2,1,IF(S19=3,0,"")))</f>
        <v>0</v>
      </c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14"/>
      <c r="J20" s="9"/>
      <c r="K20" s="4"/>
      <c r="L20" s="4"/>
      <c r="M20" s="4"/>
      <c r="N20" s="4"/>
      <c r="O20" s="4"/>
      <c r="P20" s="4"/>
      <c r="Q20" s="4"/>
      <c r="R20" s="4"/>
      <c r="S20" s="14"/>
      <c r="T20" s="9"/>
    </row>
    <row r="21" spans="1:20" x14ac:dyDescent="0.25">
      <c r="A21" s="30" t="s">
        <v>8</v>
      </c>
      <c r="B21" s="30"/>
      <c r="C21" s="30"/>
      <c r="D21" s="30"/>
      <c r="E21" s="30"/>
      <c r="F21" s="30"/>
      <c r="G21" s="30"/>
      <c r="H21" s="30"/>
      <c r="I21" s="14">
        <v>3</v>
      </c>
      <c r="J21" s="9">
        <f>IF(I21=1,0,IF(I21=2,2,IF(I21=3,0,"")))</f>
        <v>0</v>
      </c>
      <c r="K21" s="30" t="s">
        <v>26</v>
      </c>
      <c r="L21" s="30"/>
      <c r="M21" s="30"/>
      <c r="N21" s="30"/>
      <c r="O21" s="30"/>
      <c r="P21" s="30"/>
      <c r="Q21" s="30"/>
      <c r="R21" s="30"/>
      <c r="S21" s="14">
        <v>3</v>
      </c>
      <c r="T21" s="9">
        <f>IF(S21=1,0,IF(S21=2,1,IF(S21=3,0,"")))</f>
        <v>0</v>
      </c>
    </row>
    <row r="22" spans="1:20" ht="14.45" customHeight="1" x14ac:dyDescent="0.25">
      <c r="A22" s="4"/>
      <c r="B22" s="4"/>
      <c r="C22" s="4"/>
      <c r="D22" s="4"/>
      <c r="E22" s="4"/>
      <c r="F22" s="4"/>
      <c r="G22" s="4"/>
      <c r="H22" s="4"/>
      <c r="I22" s="14"/>
      <c r="J22" s="9"/>
      <c r="K22" s="4"/>
      <c r="L22" s="4"/>
      <c r="M22" s="4"/>
      <c r="N22" s="4"/>
      <c r="O22" s="4"/>
      <c r="P22" s="4"/>
      <c r="Q22" s="4"/>
      <c r="R22" s="4"/>
      <c r="S22" s="14"/>
      <c r="T22" s="9"/>
    </row>
    <row r="23" spans="1:20" x14ac:dyDescent="0.25">
      <c r="A23" s="30" t="s">
        <v>10</v>
      </c>
      <c r="B23" s="30"/>
      <c r="C23" s="30"/>
      <c r="D23" s="30"/>
      <c r="E23" s="30"/>
      <c r="F23" s="30"/>
      <c r="G23" s="30"/>
      <c r="H23" s="30"/>
      <c r="I23" s="14">
        <v>3</v>
      </c>
      <c r="J23" s="9">
        <f>IF(I23=1,0,IF(I23=2,2,IF(I23=3,0,"")))</f>
        <v>0</v>
      </c>
      <c r="K23" s="30" t="s">
        <v>27</v>
      </c>
      <c r="L23" s="30"/>
      <c r="M23" s="30"/>
      <c r="N23" s="30"/>
      <c r="O23" s="30"/>
      <c r="P23" s="30"/>
      <c r="Q23" s="30"/>
      <c r="R23" s="30"/>
      <c r="S23" s="14">
        <v>3</v>
      </c>
      <c r="T23" s="9">
        <f>IF(S23=1,0,IF(S23=2,1,IF(S23=3,0,"")))</f>
        <v>0</v>
      </c>
    </row>
    <row r="24" spans="1:20" x14ac:dyDescent="0.25">
      <c r="A24" s="15"/>
      <c r="B24" s="15"/>
      <c r="C24" s="15"/>
      <c r="D24" s="15"/>
      <c r="E24" s="15"/>
      <c r="F24" s="15"/>
      <c r="G24" s="15"/>
      <c r="H24" s="15"/>
      <c r="I24" s="14"/>
      <c r="J24" s="9"/>
      <c r="K24" s="16"/>
      <c r="L24" s="16"/>
      <c r="M24" s="16"/>
      <c r="N24" s="16"/>
      <c r="O24" s="16"/>
      <c r="P24" s="16"/>
      <c r="Q24" s="16"/>
      <c r="R24" s="16"/>
      <c r="S24" s="14"/>
      <c r="T24" s="9"/>
    </row>
    <row r="25" spans="1:20" x14ac:dyDescent="0.25">
      <c r="A25" s="15" t="s">
        <v>11</v>
      </c>
      <c r="B25" s="15"/>
      <c r="C25" s="15"/>
      <c r="D25" s="15"/>
      <c r="E25" s="15"/>
      <c r="F25" s="15"/>
      <c r="G25" s="15"/>
      <c r="H25" s="15"/>
      <c r="I25" s="14">
        <v>3</v>
      </c>
      <c r="J25" s="9">
        <f>IF(I25=1,0,IF(I25=2,2,IF(I25=3,0,"")))</f>
        <v>0</v>
      </c>
      <c r="K25" s="16" t="s">
        <v>28</v>
      </c>
      <c r="L25" s="16"/>
      <c r="M25" s="16"/>
      <c r="N25" s="16"/>
      <c r="O25" s="16"/>
      <c r="P25" s="16"/>
      <c r="Q25" s="16"/>
      <c r="R25" s="16"/>
      <c r="S25" s="14">
        <v>3</v>
      </c>
      <c r="T25" s="9">
        <f>IF(S25=1,0,IF(S25=2,1,IF(S25=3,0,"")))</f>
        <v>0</v>
      </c>
    </row>
    <row r="26" spans="1:20" x14ac:dyDescent="0.25">
      <c r="A26" s="15"/>
      <c r="B26" s="15"/>
      <c r="C26" s="15"/>
      <c r="D26" s="15"/>
      <c r="E26" s="15"/>
      <c r="F26" s="15"/>
      <c r="G26" s="15"/>
      <c r="H26" s="15"/>
      <c r="I26" s="14"/>
      <c r="J26" s="9"/>
      <c r="K26" s="16"/>
      <c r="L26" s="16"/>
      <c r="M26" s="16"/>
      <c r="N26" s="16"/>
      <c r="O26" s="16"/>
      <c r="P26" s="16"/>
      <c r="Q26" s="16"/>
      <c r="R26" s="16"/>
      <c r="S26" s="14"/>
      <c r="T26" s="9"/>
    </row>
    <row r="27" spans="1:20" x14ac:dyDescent="0.25">
      <c r="A27" s="15" t="s">
        <v>12</v>
      </c>
      <c r="B27" s="15"/>
      <c r="C27" s="15"/>
      <c r="D27" s="15"/>
      <c r="E27" s="15"/>
      <c r="F27" s="15"/>
      <c r="G27" s="15"/>
      <c r="H27" s="15"/>
      <c r="I27" s="14">
        <v>3</v>
      </c>
      <c r="J27" s="9">
        <f>IF(I27=1,0,IF(I27=2,1,IF(I27=3,0,"")))</f>
        <v>0</v>
      </c>
      <c r="K27" s="16" t="s">
        <v>29</v>
      </c>
      <c r="L27" s="16"/>
      <c r="M27" s="16"/>
      <c r="N27" s="16"/>
      <c r="O27" s="16"/>
      <c r="P27" s="16"/>
      <c r="Q27" s="16"/>
      <c r="R27" s="16"/>
      <c r="S27" s="14">
        <v>3</v>
      </c>
      <c r="T27" s="9">
        <f>IF(S27=1,0,IF(S27=2,1,IF(S27=3,0,"")))</f>
        <v>0</v>
      </c>
    </row>
    <row r="28" spans="1:20" x14ac:dyDescent="0.25">
      <c r="A28" s="15"/>
      <c r="B28" s="15"/>
      <c r="C28" s="15"/>
      <c r="D28" s="15"/>
      <c r="E28" s="15"/>
      <c r="F28" s="15"/>
      <c r="G28" s="15"/>
      <c r="H28" s="15"/>
      <c r="I28" s="14"/>
      <c r="J28" s="9"/>
      <c r="K28" s="16"/>
      <c r="L28" s="16"/>
      <c r="M28" s="16"/>
      <c r="N28" s="16"/>
      <c r="O28" s="16"/>
      <c r="P28" s="16"/>
      <c r="Q28" s="16"/>
      <c r="R28" s="16"/>
      <c r="S28" s="14"/>
      <c r="T28" s="9"/>
    </row>
    <row r="29" spans="1:20" x14ac:dyDescent="0.25">
      <c r="A29" s="15" t="s">
        <v>13</v>
      </c>
      <c r="B29" s="15"/>
      <c r="C29" s="15"/>
      <c r="D29" s="15"/>
      <c r="E29" s="15"/>
      <c r="F29" s="15"/>
      <c r="G29" s="15"/>
      <c r="H29" s="15"/>
      <c r="I29" s="14">
        <v>3</v>
      </c>
      <c r="J29" s="9">
        <f>IF(I29=1,0,IF(I29=2,1,IF(I29=3,0,"")))</f>
        <v>0</v>
      </c>
      <c r="K29" s="16" t="s">
        <v>36</v>
      </c>
      <c r="L29" s="16"/>
      <c r="M29" s="16"/>
      <c r="N29" s="16"/>
      <c r="O29" s="16"/>
      <c r="P29" s="16"/>
      <c r="Q29" s="16"/>
      <c r="R29" s="16"/>
      <c r="S29" s="14">
        <v>3</v>
      </c>
      <c r="T29" s="9">
        <f>IF(S29=1,0,IF(S29=2,1,IF(S29=3,0,"")))</f>
        <v>0</v>
      </c>
    </row>
    <row r="30" spans="1:20" x14ac:dyDescent="0.25">
      <c r="A30" s="15"/>
      <c r="B30" s="15"/>
      <c r="C30" s="15"/>
      <c r="D30" s="15"/>
      <c r="E30" s="15"/>
      <c r="F30" s="15"/>
      <c r="G30" s="15"/>
      <c r="H30" s="15"/>
      <c r="I30" s="14"/>
      <c r="J30" s="9"/>
      <c r="K30" s="16"/>
      <c r="L30" s="16"/>
      <c r="M30" s="16"/>
      <c r="N30" s="16"/>
      <c r="O30" s="16"/>
      <c r="P30" s="16"/>
      <c r="Q30" s="16"/>
      <c r="R30" s="16"/>
      <c r="S30" s="14"/>
      <c r="T30" s="9"/>
    </row>
    <row r="31" spans="1:20" x14ac:dyDescent="0.25">
      <c r="A31" s="15" t="s">
        <v>14</v>
      </c>
      <c r="B31" s="15"/>
      <c r="C31" s="15"/>
      <c r="D31" s="15"/>
      <c r="E31" s="15"/>
      <c r="F31" s="15"/>
      <c r="G31" s="15"/>
      <c r="H31" s="15"/>
      <c r="I31" s="14">
        <v>3</v>
      </c>
      <c r="J31" s="9">
        <f>IF(I31=1,0,IF(I31=2,2,IF(I31=3,0,"")))</f>
        <v>0</v>
      </c>
      <c r="K31" s="16" t="s">
        <v>30</v>
      </c>
      <c r="L31" s="16"/>
      <c r="M31" s="16"/>
      <c r="N31" s="16"/>
      <c r="O31" s="16"/>
      <c r="P31" s="16"/>
      <c r="Q31" s="16"/>
      <c r="R31" s="16"/>
      <c r="S31" s="14">
        <v>3</v>
      </c>
      <c r="T31" s="9">
        <f>IF(S31=1,0,IF(S31=2,1,IF(S31=3,0,"")))</f>
        <v>0</v>
      </c>
    </row>
    <row r="32" spans="1:20" x14ac:dyDescent="0.25">
      <c r="A32" s="15"/>
      <c r="B32" s="15"/>
      <c r="C32" s="15"/>
      <c r="D32" s="15"/>
      <c r="E32" s="15"/>
      <c r="F32" s="15"/>
      <c r="G32" s="15"/>
      <c r="H32" s="15"/>
      <c r="I32" s="14"/>
      <c r="J32" s="9"/>
      <c r="K32" s="16"/>
      <c r="L32" s="16"/>
      <c r="M32" s="16"/>
      <c r="N32" s="16"/>
      <c r="O32" s="16"/>
      <c r="P32" s="16"/>
      <c r="Q32" s="16"/>
      <c r="R32" s="16"/>
      <c r="S32" s="14"/>
      <c r="T32" s="9"/>
    </row>
    <row r="33" spans="1:20" x14ac:dyDescent="0.25">
      <c r="A33" s="15" t="s">
        <v>19</v>
      </c>
      <c r="B33" s="15"/>
      <c r="C33" s="24">
        <f>SUM(J14:J29)</f>
        <v>0</v>
      </c>
      <c r="D33" s="15"/>
      <c r="E33" s="15"/>
      <c r="F33" s="15"/>
      <c r="G33" s="15"/>
      <c r="H33" s="15"/>
      <c r="I33" s="14"/>
      <c r="J33" s="9"/>
      <c r="K33" s="16" t="s">
        <v>31</v>
      </c>
      <c r="L33" s="16"/>
      <c r="M33" s="16"/>
      <c r="N33" s="16"/>
      <c r="O33" s="16"/>
      <c r="P33" s="16"/>
      <c r="Q33" s="16"/>
      <c r="R33" s="16"/>
      <c r="S33" s="14">
        <v>3</v>
      </c>
      <c r="T33" s="9">
        <f>IF(S33=1,0,IF(S33=2,1,IF(S33=3,0,"")))</f>
        <v>0</v>
      </c>
    </row>
    <row r="34" spans="1:20" x14ac:dyDescent="0.25">
      <c r="A34" s="4"/>
      <c r="B34" s="4"/>
      <c r="C34" s="4"/>
      <c r="D34" s="4"/>
      <c r="E34" s="4"/>
      <c r="F34" s="4"/>
      <c r="G34" s="4"/>
      <c r="H34" s="4"/>
      <c r="I34" s="4"/>
      <c r="J34" s="18">
        <f>SUM(J14:J31)</f>
        <v>0</v>
      </c>
      <c r="T34" s="2">
        <f>SUM(T14:T33)</f>
        <v>0</v>
      </c>
    </row>
    <row r="35" spans="1:20" x14ac:dyDescent="0.25">
      <c r="A35" s="4" t="s">
        <v>15</v>
      </c>
      <c r="B35" s="4"/>
      <c r="C35" s="24">
        <f>J34</f>
        <v>0</v>
      </c>
      <c r="D35" s="4"/>
      <c r="E35" s="4"/>
      <c r="F35" s="4"/>
      <c r="G35" s="4"/>
      <c r="H35" s="4"/>
      <c r="I35" s="4"/>
      <c r="J35" s="5"/>
    </row>
    <row r="36" spans="1:20" x14ac:dyDescent="0.25">
      <c r="A36" s="4"/>
      <c r="B36" s="4"/>
      <c r="C36" s="4"/>
      <c r="D36" s="4"/>
      <c r="E36" s="4"/>
      <c r="F36" s="4"/>
      <c r="G36" s="4"/>
      <c r="H36" s="4"/>
      <c r="I36" s="4"/>
      <c r="J36" s="5"/>
      <c r="K36" s="1" t="s">
        <v>32</v>
      </c>
      <c r="M36" s="24">
        <f>T34</f>
        <v>0</v>
      </c>
    </row>
    <row r="37" spans="1:20" x14ac:dyDescent="0.25">
      <c r="A37" s="4" t="s">
        <v>21</v>
      </c>
      <c r="B37" s="4"/>
      <c r="C37" s="4"/>
      <c r="D37" s="4"/>
      <c r="E37" s="4"/>
      <c r="F37" s="24" t="str">
        <f>IF(C35=0,"0.4%",IF(C35=1,"0.6%",IF(C35=2,"1.0%",IF(C35=3,"1.7%",IF(C35=4,"2.9%",IF(C35=5,"7.2%",IF(C35=6,"7.2%",IF(C35=7,"7.2%",IF(C35=8,"7.2%",IF(C35=9,"7.2%",IF(C35=10,"7.2%",IF(C35&gt;10,"&gt;7.2%",""))))))))))))</f>
        <v>0.4%</v>
      </c>
      <c r="G37" s="4" t="s">
        <v>17</v>
      </c>
      <c r="H37" s="4"/>
      <c r="I37" s="4"/>
      <c r="J37" s="5"/>
    </row>
    <row r="38" spans="1:20" x14ac:dyDescent="0.25">
      <c r="A38" s="4"/>
      <c r="B38" s="4"/>
      <c r="C38" s="4"/>
      <c r="D38" s="4"/>
      <c r="E38" s="4"/>
      <c r="F38" s="4"/>
      <c r="G38" s="4"/>
      <c r="H38" s="4"/>
      <c r="I38" s="4"/>
      <c r="J38" s="5"/>
      <c r="K38" s="1" t="s">
        <v>33</v>
      </c>
      <c r="M38" s="26" t="str">
        <f>IF(M36=0,"პირობითად დაბალი",IF(M36=1,"პირობითად დაბალი",IF(M36=2,"ზომიერი",IF(M36=3,"მაღალი",IF(M36=4,"მაღალი",IF(M36=5,"მაღალი",IF(M36&gt;5,"ძალიან მაღალი","")))))))</f>
        <v>პირობითად დაბალი</v>
      </c>
    </row>
    <row r="39" spans="1:20" ht="14.45" customHeight="1" x14ac:dyDescent="0.25">
      <c r="A39" s="20" t="s">
        <v>16</v>
      </c>
      <c r="B39" s="20"/>
      <c r="C39" s="20"/>
      <c r="D39" s="20"/>
      <c r="E39" s="20"/>
      <c r="F39" s="24" t="str">
        <f>IF(C35=0,"0.4%",IF(C35=1,"0.6%",IF(C35=2,"0.8%",IF(C35=3,"1.2%",IF(C35=4,"1.6%",IF(C35&gt;4,"2.2%",""))))))</f>
        <v>0.4%</v>
      </c>
      <c r="G39" s="20" t="s">
        <v>17</v>
      </c>
      <c r="H39" s="20"/>
      <c r="I39" s="20"/>
      <c r="J39" s="21"/>
    </row>
    <row r="40" spans="1:2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1"/>
      <c r="K40" s="1" t="s">
        <v>34</v>
      </c>
      <c r="N40" s="24">
        <f>IF(M36=0,0.9,IF(M36=1,3.4,IF(M36=2,4.1,IF(M36=3,5.8,IF(M36=4,8.9,IF(M36=5,9.1,IF(M36&gt;5,"&gt;10","")))))))</f>
        <v>0.9</v>
      </c>
      <c r="O40" s="1" t="s">
        <v>17</v>
      </c>
    </row>
    <row r="41" spans="1:20" ht="14.45" customHeight="1" x14ac:dyDescent="0.25">
      <c r="A41" s="20" t="s">
        <v>18</v>
      </c>
      <c r="B41" s="20"/>
      <c r="C41" s="20"/>
      <c r="D41" s="20"/>
      <c r="E41" s="20"/>
      <c r="F41" s="24" t="str">
        <f>IF(C35=0,"0.5%",IF(C35=1,"0.7%",IF(C35=2,"1.0%",IF(C35=3,"1.4%",IF(C35=4,"1.9%",IF(C35&gt;4,"2.7%",""))))))</f>
        <v>0.5%</v>
      </c>
      <c r="G41" s="22" t="s">
        <v>17</v>
      </c>
      <c r="H41" s="22"/>
      <c r="I41" s="22"/>
      <c r="J41" s="23"/>
    </row>
    <row r="42" spans="1:20" x14ac:dyDescent="0.25">
      <c r="A42" s="4"/>
      <c r="B42" s="4"/>
      <c r="C42" s="4"/>
      <c r="D42" s="4"/>
      <c r="E42" s="4"/>
      <c r="F42" s="4"/>
      <c r="G42" s="4"/>
      <c r="H42" s="4"/>
      <c r="I42" s="4"/>
      <c r="J42" s="5"/>
      <c r="K42" s="1" t="s">
        <v>35</v>
      </c>
      <c r="O42" s="24">
        <f>IF(M36=0,1.13,IF(M36=1,1.02,IF(M36=2,1.88,IF(M36=3,3.72,IF(M36=4,8.7,IF(M36=5,12.5,IF(M36&gt;5,"-","")))))))</f>
        <v>1.1299999999999999</v>
      </c>
    </row>
    <row r="43" spans="1:20" x14ac:dyDescent="0.25">
      <c r="A43" s="4"/>
      <c r="B43" s="4"/>
      <c r="C43" s="4"/>
      <c r="D43" s="4"/>
      <c r="E43" s="4"/>
      <c r="F43" s="4"/>
      <c r="G43" s="4"/>
      <c r="H43" s="4"/>
      <c r="I43" s="4"/>
      <c r="J43" s="5"/>
    </row>
    <row r="44" spans="1:20" x14ac:dyDescent="0.25">
      <c r="A44" s="4"/>
      <c r="B44" s="4"/>
      <c r="C44" s="4"/>
      <c r="D44" s="4"/>
      <c r="E44" s="4"/>
      <c r="F44" s="4"/>
      <c r="G44" s="4"/>
      <c r="H44" s="4"/>
      <c r="I44" s="4"/>
      <c r="J44" s="5"/>
      <c r="M44" s="26"/>
    </row>
    <row r="45" spans="1:20" x14ac:dyDescent="0.25">
      <c r="A45" s="4"/>
      <c r="B45" s="4"/>
      <c r="C45" s="4"/>
      <c r="D45" s="4"/>
      <c r="E45" s="4"/>
      <c r="F45" s="4"/>
      <c r="G45" s="4"/>
      <c r="H45" s="4"/>
      <c r="I45" s="4"/>
      <c r="J45" s="5"/>
    </row>
    <row r="46" spans="1:20" x14ac:dyDescent="0.25">
      <c r="A46" s="4"/>
      <c r="B46" s="4"/>
      <c r="C46" s="4"/>
      <c r="D46" s="4"/>
      <c r="E46" s="4"/>
      <c r="F46" s="4"/>
      <c r="G46" s="4"/>
      <c r="H46" s="4"/>
      <c r="I46" s="4"/>
      <c r="J46" s="5"/>
    </row>
    <row r="47" spans="1:20" x14ac:dyDescent="0.25">
      <c r="A47" s="4"/>
      <c r="B47" s="4"/>
      <c r="C47" s="4"/>
      <c r="D47" s="4"/>
      <c r="E47" s="4"/>
      <c r="F47" s="4"/>
      <c r="G47" s="4"/>
      <c r="H47" s="4"/>
      <c r="I47" s="4"/>
      <c r="J47" s="5"/>
    </row>
    <row r="48" spans="1:20" x14ac:dyDescent="0.25">
      <c r="A48" s="4"/>
      <c r="B48" s="4"/>
      <c r="C48" s="4"/>
      <c r="D48" s="4"/>
      <c r="E48" s="4"/>
      <c r="F48" s="4"/>
      <c r="G48" s="4"/>
      <c r="H48" s="4"/>
      <c r="I48" s="4"/>
      <c r="J48" s="5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5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5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5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5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5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5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5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5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5"/>
    </row>
    <row r="59" spans="1:10" x14ac:dyDescent="0.25">
      <c r="A59" s="4"/>
      <c r="B59" s="4"/>
      <c r="C59" s="4"/>
      <c r="D59" s="4"/>
      <c r="E59" s="4"/>
      <c r="F59" s="4"/>
      <c r="G59" s="4"/>
      <c r="H59" s="4"/>
      <c r="I59" s="4"/>
      <c r="J59" s="5"/>
    </row>
    <row r="60" spans="1:10" x14ac:dyDescent="0.25">
      <c r="A60" s="4"/>
      <c r="B60" s="4"/>
      <c r="C60" s="4"/>
      <c r="D60" s="4"/>
      <c r="E60" s="4"/>
      <c r="F60" s="4"/>
      <c r="G60" s="4"/>
      <c r="H60" s="4"/>
      <c r="I60" s="4"/>
      <c r="J60" s="5"/>
    </row>
    <row r="61" spans="1:10" x14ac:dyDescent="0.25">
      <c r="A61" s="4"/>
      <c r="B61" s="4"/>
      <c r="C61" s="4"/>
      <c r="D61" s="4"/>
      <c r="E61" s="4"/>
      <c r="F61" s="4"/>
      <c r="G61" s="4"/>
      <c r="H61" s="4"/>
      <c r="I61" s="4"/>
      <c r="J61" s="5"/>
    </row>
  </sheetData>
  <sheetProtection algorithmName="SHA-512" hashValue="sM5k8z7gtfyx20FFqXztIDqueUAI4lVv3h592lLdKLwD8cmBoP6YlfcvuVDtCmqvjDCnZ5itFsHOKHz4hQt/zQ==" saltValue="bmW8Uog7zZ8Z8h4OA4gmWw==" spinCount="100000" sheet="1" objects="1" scenarios="1"/>
  <mergeCells count="18">
    <mergeCell ref="A23:H23"/>
    <mergeCell ref="L2:T3"/>
    <mergeCell ref="K5:T8"/>
    <mergeCell ref="K9:T10"/>
    <mergeCell ref="K11:T12"/>
    <mergeCell ref="L14:Q14"/>
    <mergeCell ref="L16:M16"/>
    <mergeCell ref="K19:R19"/>
    <mergeCell ref="K21:R21"/>
    <mergeCell ref="K23:R23"/>
    <mergeCell ref="A5:J8"/>
    <mergeCell ref="B2:J3"/>
    <mergeCell ref="A9:J10"/>
    <mergeCell ref="A11:J12"/>
    <mergeCell ref="B14:G14"/>
    <mergeCell ref="B16:C16"/>
    <mergeCell ref="A19:H19"/>
    <mergeCell ref="A21:H21"/>
  </mergeCells>
  <conditionalFormatting sqref="F41:J41">
    <cfRule type="containsText" dxfId="3" priority="1" operator="containsText" text="პროცენტი">
      <formula>NOT(ISERROR(SEARCH("პროცენტი",F41)))</formula>
    </cfRule>
    <cfRule type="containsText" dxfId="2" priority="2" operator="containsText" text="30%">
      <formula>NOT(ISERROR(SEARCH("30%",F41)))</formula>
    </cfRule>
    <cfRule type="containsText" dxfId="1" priority="3" operator="containsText" text="44%">
      <formula>NOT(ISERROR(SEARCH("44%",F41)))</formula>
    </cfRule>
    <cfRule type="containsText" dxfId="0" priority="4" operator="containsText" text="57%">
      <formula>NOT(ISERROR(SEARCH("57%",F41)))</formula>
    </cfRule>
  </conditionalFormatting>
  <printOptions gridLines="1"/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600075</xdr:colOff>
                    <xdr:row>17</xdr:row>
                    <xdr:rowOff>171450</xdr:rowOff>
                  </from>
                  <to>
                    <xdr:col>9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7</xdr:col>
                    <xdr:colOff>600075</xdr:colOff>
                    <xdr:row>19</xdr:row>
                    <xdr:rowOff>171450</xdr:rowOff>
                  </from>
                  <to>
                    <xdr:col>9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7</xdr:col>
                    <xdr:colOff>600075</xdr:colOff>
                    <xdr:row>21</xdr:row>
                    <xdr:rowOff>171450</xdr:rowOff>
                  </from>
                  <to>
                    <xdr:col>9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7</xdr:col>
                    <xdr:colOff>590550</xdr:colOff>
                    <xdr:row>23</xdr:row>
                    <xdr:rowOff>171450</xdr:rowOff>
                  </from>
                  <to>
                    <xdr:col>9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7</xdr:col>
                    <xdr:colOff>590550</xdr:colOff>
                    <xdr:row>25</xdr:row>
                    <xdr:rowOff>171450</xdr:rowOff>
                  </from>
                  <to>
                    <xdr:col>9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7</xdr:col>
                    <xdr:colOff>590550</xdr:colOff>
                    <xdr:row>27</xdr:row>
                    <xdr:rowOff>171450</xdr:rowOff>
                  </from>
                  <to>
                    <xdr:col>9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7</xdr:col>
                    <xdr:colOff>590550</xdr:colOff>
                    <xdr:row>29</xdr:row>
                    <xdr:rowOff>171450</xdr:rowOff>
                  </from>
                  <to>
                    <xdr:col>9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17</xdr:col>
                    <xdr:colOff>600075</xdr:colOff>
                    <xdr:row>17</xdr:row>
                    <xdr:rowOff>171450</xdr:rowOff>
                  </from>
                  <to>
                    <xdr:col>19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17</xdr:col>
                    <xdr:colOff>600075</xdr:colOff>
                    <xdr:row>19</xdr:row>
                    <xdr:rowOff>171450</xdr:rowOff>
                  </from>
                  <to>
                    <xdr:col>19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Line="0" autoPict="0">
                <anchor moveWithCells="1">
                  <from>
                    <xdr:col>17</xdr:col>
                    <xdr:colOff>600075</xdr:colOff>
                    <xdr:row>21</xdr:row>
                    <xdr:rowOff>171450</xdr:rowOff>
                  </from>
                  <to>
                    <xdr:col>19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Line="0" autoPict="0">
                <anchor moveWithCells="1">
                  <from>
                    <xdr:col>17</xdr:col>
                    <xdr:colOff>590550</xdr:colOff>
                    <xdr:row>23</xdr:row>
                    <xdr:rowOff>171450</xdr:rowOff>
                  </from>
                  <to>
                    <xdr:col>19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Line="0" autoPict="0">
                <anchor moveWithCells="1">
                  <from>
                    <xdr:col>17</xdr:col>
                    <xdr:colOff>590550</xdr:colOff>
                    <xdr:row>25</xdr:row>
                    <xdr:rowOff>171450</xdr:rowOff>
                  </from>
                  <to>
                    <xdr:col>19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defaultSize="0" autoLine="0" autoPict="0">
                <anchor moveWithCells="1">
                  <from>
                    <xdr:col>17</xdr:col>
                    <xdr:colOff>590550</xdr:colOff>
                    <xdr:row>27</xdr:row>
                    <xdr:rowOff>171450</xdr:rowOff>
                  </from>
                  <to>
                    <xdr:col>19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defaultSize="0" autoLine="0" autoPict="0">
                <anchor moveWithCells="1">
                  <from>
                    <xdr:col>17</xdr:col>
                    <xdr:colOff>590550</xdr:colOff>
                    <xdr:row>29</xdr:row>
                    <xdr:rowOff>171450</xdr:rowOff>
                  </from>
                  <to>
                    <xdr:col>19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defaultSize="0" autoLine="0" autoPict="0">
                <anchor moveWithCells="1">
                  <from>
                    <xdr:col>17</xdr:col>
                    <xdr:colOff>590550</xdr:colOff>
                    <xdr:row>31</xdr:row>
                    <xdr:rowOff>171450</xdr:rowOff>
                  </from>
                  <to>
                    <xdr:col>19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IMPROVEDD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TBHCv2</cp:lastModifiedBy>
  <dcterms:created xsi:type="dcterms:W3CDTF">2020-10-11T10:50:50Z</dcterms:created>
  <dcterms:modified xsi:type="dcterms:W3CDTF">2021-07-05T16:43:53Z</dcterms:modified>
</cp:coreProperties>
</file>