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Steroids\"/>
    </mc:Choice>
  </mc:AlternateContent>
  <xr:revisionPtr revIDLastSave="0" documentId="13_ncr:1_{3EB19094-E2AC-4230-8E86-148A2FAB5C64}" xr6:coauthVersionLast="47" xr6:coauthVersionMax="47" xr10:uidLastSave="{00000000-0000-0000-0000-000000000000}"/>
  <bookViews>
    <workbookView xWindow="-120" yWindow="-120" windowWidth="29040" windowHeight="16440" xr2:uid="{69734A95-E50D-4A05-A563-EC5940B3D8D1}"/>
  </bookViews>
  <sheets>
    <sheet name="Convers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B48" i="1"/>
  <c r="B47" i="1"/>
  <c r="B46" i="1"/>
  <c r="B45" i="1"/>
  <c r="B44" i="1"/>
  <c r="B43" i="1"/>
  <c r="B42" i="1"/>
  <c r="B41" i="1"/>
  <c r="B40" i="1"/>
  <c r="B39" i="1"/>
  <c r="B38" i="1"/>
  <c r="F50" i="1"/>
  <c r="F49" i="1"/>
  <c r="B51" i="1"/>
  <c r="B50" i="1"/>
  <c r="B49" i="1"/>
  <c r="B21" i="1"/>
  <c r="B27" i="1"/>
  <c r="Q17" i="1"/>
  <c r="P17" i="1"/>
  <c r="P18" i="1"/>
  <c r="P14" i="1"/>
  <c r="Q18" i="1" l="1"/>
  <c r="M5" i="1" s="1"/>
</calcChain>
</file>

<file path=xl/sharedStrings.xml><?xml version="1.0" encoding="utf-8"?>
<sst xmlns="http://schemas.openxmlformats.org/spreadsheetml/2006/main" count="172" uniqueCount="146">
  <si>
    <t>სტეროიდების კონვერსიის კალკულატორი</t>
  </si>
  <si>
    <t>დოზა:</t>
  </si>
  <si>
    <t>მგ</t>
  </si>
  <si>
    <t xml:space="preserve">დოზა: </t>
  </si>
  <si>
    <t>კორტიზონი (PO)</t>
  </si>
  <si>
    <t>პრედნიზონი (PO)</t>
  </si>
  <si>
    <t>პრედნიზოლონი (PO)</t>
  </si>
  <si>
    <t>მეთილპრედნიზოლონი (IV/PO)</t>
  </si>
  <si>
    <t>ტრიამცინოლონი (IV)</t>
  </si>
  <si>
    <t>ჰიდროკორტიზონი (IV/PO)</t>
  </si>
  <si>
    <t>ბეტამეტაზონი (IV)</t>
  </si>
  <si>
    <t>დექსამეტაზონი (IV/PO)</t>
  </si>
  <si>
    <t>კარბამაზეპინი</t>
  </si>
  <si>
    <t>ფოსფენიტოინი</t>
  </si>
  <si>
    <t>ფენობარბიტალი</t>
  </si>
  <si>
    <t>ფენიტოინი</t>
  </si>
  <si>
    <t>პრიმიდონი</t>
  </si>
  <si>
    <t>ეფავირენზი</t>
  </si>
  <si>
    <t>ეტრავირინი</t>
  </si>
  <si>
    <t>ნაფცილინი</t>
  </si>
  <si>
    <t>რიფამპინი</t>
  </si>
  <si>
    <t>რიფაბუტინი</t>
  </si>
  <si>
    <t>რიფაპენტინი</t>
  </si>
  <si>
    <t>კლარითრომიცინი</t>
  </si>
  <si>
    <t>ტელითრომიცინი</t>
  </si>
  <si>
    <t>იტრაკონაზოლი</t>
  </si>
  <si>
    <t>კეტოკონაზოლი</t>
  </si>
  <si>
    <t>პოსაკონაზოლი</t>
  </si>
  <si>
    <t>ვორიკონაზოლი</t>
  </si>
  <si>
    <t>ატაზანავირი</t>
  </si>
  <si>
    <t>დარუნავირი</t>
  </si>
  <si>
    <t>რიტონავირი</t>
  </si>
  <si>
    <t>ესტროგენული ორალური კონტარცეპტივები</t>
  </si>
  <si>
    <t>კონიუგირებული ესტროგენები</t>
  </si>
  <si>
    <t>ესთერიფიცრებული ესტროგენები</t>
  </si>
  <si>
    <t>ვარფარინი</t>
  </si>
  <si>
    <t>დულაგლუტიდი</t>
  </si>
  <si>
    <t>გლიპიზიდი</t>
  </si>
  <si>
    <t>ინსულინი</t>
  </si>
  <si>
    <t>ლირაგლუტიდი</t>
  </si>
  <si>
    <t>მეტფორმინი</t>
  </si>
  <si>
    <t>პიოგლიტაზონი</t>
  </si>
  <si>
    <t>სემაგლუტიდი</t>
  </si>
  <si>
    <t>სიტაგლიპტინი</t>
  </si>
  <si>
    <t>ფუროსემიდი</t>
  </si>
  <si>
    <t>ჰიდროქლორთიაზიდი</t>
  </si>
  <si>
    <t>ციპროფლოქსაცინი</t>
  </si>
  <si>
    <t>ლევოფლოქსაცინი</t>
  </si>
  <si>
    <t>მოქსიფლოქსაცინი</t>
  </si>
  <si>
    <t>ოფლოქსაცინი</t>
  </si>
  <si>
    <t>იბუპროფენი</t>
  </si>
  <si>
    <t>ინდომეტაცინი</t>
  </si>
  <si>
    <t>კეტოროლაკი</t>
  </si>
  <si>
    <t>კეტოპროფენი</t>
  </si>
  <si>
    <t>ნაპროქსენი</t>
  </si>
  <si>
    <t>კონკურენტული მედიკამენტი</t>
  </si>
  <si>
    <t>ეფექტი:</t>
  </si>
  <si>
    <t>რიფამპინმა შეიძლება დააქვეითოს მეთილპრედნიზოლონის, პრედნიზონის და პრედნიზოლონის ექსპოზიცია.</t>
  </si>
  <si>
    <t>დოზის ალტერაცია ან მეთილპრედნიზოლონი. პრედნიზონი/პრედნიზოლონი ნაკლებად განიცდის ზემოქმედებას.</t>
  </si>
  <si>
    <t>ეფავირენზმა, ეტრავირინმა, ნაფცილინმა, რიფაბუტინმა და რიფაპენტინმა შეიძლება დააქვეითოს მეთილპრედნიზოლონის ექსპოზიცია, მაგრამ არ ურთიერთქმედებენ პრედნიზონთან და პრედნიზოლონთან.</t>
  </si>
  <si>
    <t>გლუკოკორტიკოიდის ეფექტის დაქვეითება, კლირენსის გაძლიერების გზით. მაქსიმალრი ეფექტი ვითარდება CYP ინდუსერის ინიციაციიდან 2 კვირის შემდეგ და შეიძლება შენარჩუნდეს ინდუსერის შეწყვეტიდან 2 კვირის განმავლობაში</t>
  </si>
  <si>
    <t>გლუკოკორტიკოიდის ეფექტის გაძლიერება, კლირენსის დაქვეითების გზით</t>
  </si>
  <si>
    <t xml:space="preserve">მეთილპრედნიზოლონის და დექსამეტაზონის კლირენსი შეიძლება შემცირდეს 30-50%-ით. ნაკლებადაა მოსალოდნელი პრედნიზონთან/პრედნიზოლონთან ურთიერთქმედება. საჭიროა ნეიროფსიქიატრიული რეაქციების, წყლის და ელექტროლიტების დარღვევების, ჰიპერტენზიის ანდა ჰიპერგლიკემიის მონიტორინგი.   </t>
  </si>
  <si>
    <t>სტეროიდებმა შეიძლება გააძლიერონ ვარფარინის ანტიკოაგულაციური ეფექტი</t>
  </si>
  <si>
    <t>პაცინეტთა უმეტესობა საჭიროებს ვარფარინის დოზის კორექციას, კორტიკოსტეროიდის ინიციაციიდან 3-7 დღეში. საჭიროა INR-ის მკაცრი მონიტორინგი</t>
  </si>
  <si>
    <t>გლუკოზის დისრეგულაცია</t>
  </si>
  <si>
    <t>გლუკოზის მკაცრი მონიტორინგი და თერაპიის კორეგირება</t>
  </si>
  <si>
    <t>გლუკოკორტიკოიდებმა შეიძლება გააძლიერონ კალიუმის დანაკარგი</t>
  </si>
  <si>
    <t>კალიუმის კონცენტრაციის მკაცრი მონიტორინგი, კალიუმით ცანაცვლებითი თერაპიის საჭიროების განსაზღვრის მიზნით</t>
  </si>
  <si>
    <t>ტენდინოპათიის რისკის მნიშვნელოვანი მატება</t>
  </si>
  <si>
    <t>მყესების ანდა სახსრების მტკივნეულობის მონიტორინგი. განსაკუთრებულ ყურადღებას საჭიროებენ ბავშვები და ხანდაზმული პაცინტები</t>
  </si>
  <si>
    <t>პეპტიკური წყლულოვანი დაავადების რისკის მატება</t>
  </si>
  <si>
    <t>წამალთა ურთიერთქმედება სისტემურ სტეროიდებთან</t>
  </si>
  <si>
    <t>ციტოქრომ P450 3A (3A4-ის ჩათვლით) ინჰიბიტორები და ინდუსერები</t>
  </si>
  <si>
    <t>მძლავრი ინჰიბიტორები - სტეროიდების კონცენტრაციის მატება</t>
  </si>
  <si>
    <t>ზომიერი ინჰიბიტორები - სტეროიდების კონცენტრაციის მატება</t>
  </si>
  <si>
    <t>მძლავრი ინდუსერები - სტეროიდების კონცენტრაციის დაქვეითება</t>
  </si>
  <si>
    <t>ზომიერი ინდუსერები - სტეროიდების კონცენტრაციის დაქვეითება</t>
  </si>
  <si>
    <t>ადაგრასიბი</t>
  </si>
  <si>
    <t>ვორკონაზოლი</t>
  </si>
  <si>
    <t>იდელალისიბი</t>
  </si>
  <si>
    <t>ინდინავირი</t>
  </si>
  <si>
    <t>კობიცისტატი</t>
  </si>
  <si>
    <t>ლევოკეტოკონაზოლი</t>
  </si>
  <si>
    <t>ლონაფარნიბი</t>
  </si>
  <si>
    <t>ლოპინავირი</t>
  </si>
  <si>
    <t>მიფეპრისტონი</t>
  </si>
  <si>
    <t>ნეფაზოდონი</t>
  </si>
  <si>
    <t>ნელფინავირი</t>
  </si>
  <si>
    <t>ნირმატრელვირი-რიტონავირი</t>
  </si>
  <si>
    <t>ომბიტასვირი-პარიტაპრევირი-რიტონავირი</t>
  </si>
  <si>
    <t>ომბიტასვირი-პარიტაპრევირი-რიტონავირი-დასაბუვირი</t>
  </si>
  <si>
    <t>საქვინავირი</t>
  </si>
  <si>
    <t>ტუცატინიბი</t>
  </si>
  <si>
    <t>ცერიტინიბი</t>
  </si>
  <si>
    <t>ამიოდარონი</t>
  </si>
  <si>
    <t>აპრეპიტანტი</t>
  </si>
  <si>
    <t>ბეროტრალსტატი</t>
  </si>
  <si>
    <t>გრეიპფრუტის წვენი</t>
  </si>
  <si>
    <t>დილთიაზემი</t>
  </si>
  <si>
    <t>დრონედარონი</t>
  </si>
  <si>
    <t>დუველისიბი</t>
  </si>
  <si>
    <t>ერითრომიცინი</t>
  </si>
  <si>
    <t>ვერაპამილი</t>
  </si>
  <si>
    <t>იმატანიბი</t>
  </si>
  <si>
    <t>ისავუკონაზოლი</t>
  </si>
  <si>
    <t>კონივაპტანი</t>
  </si>
  <si>
    <t>კრიზოტინიბი</t>
  </si>
  <si>
    <t>ლეტერმოვირი</t>
  </si>
  <si>
    <t>ლეფამულინი</t>
  </si>
  <si>
    <t>ნეტუპიტანტი</t>
  </si>
  <si>
    <t>ნილოტინიბი</t>
  </si>
  <si>
    <t>ნიროგეცესტატი</t>
  </si>
  <si>
    <t>რიბოციკლიბი</t>
  </si>
  <si>
    <t>ფედრატინიბი</t>
  </si>
  <si>
    <t>ფლუკონაზოლი</t>
  </si>
  <si>
    <t>ფოსამპრენავირი</t>
  </si>
  <si>
    <t>ფოსაპრეპიტანტი</t>
  </si>
  <si>
    <t>ფოსნეტუპიტანტი-პალონსეტრონი</t>
  </si>
  <si>
    <t>შისანდრა</t>
  </si>
  <si>
    <t>ციკლოსპორინი</t>
  </si>
  <si>
    <t>ციმეტიდინი</t>
  </si>
  <si>
    <t>აპალუტამიდი</t>
  </si>
  <si>
    <t>ენზალუტამიდი</t>
  </si>
  <si>
    <t>ენკორაფენიბი</t>
  </si>
  <si>
    <t>ლუმაკაფტორი</t>
  </si>
  <si>
    <t>ლუმაკაფტორ-ივაკაფტორი</t>
  </si>
  <si>
    <t>მიტოტანი</t>
  </si>
  <si>
    <t>რიფამპინი (რიფამპიცინი)</t>
  </si>
  <si>
    <t>ბექსაროტენი</t>
  </si>
  <si>
    <t>ბოზენტანი</t>
  </si>
  <si>
    <t>დაბრაფენიბი</t>
  </si>
  <si>
    <t>დექსამეტაზონი</t>
  </si>
  <si>
    <t>დიპირონი</t>
  </si>
  <si>
    <t>ელაგოლიქსი</t>
  </si>
  <si>
    <t>ესლიკარბაზეპინი</t>
  </si>
  <si>
    <t>ესტრადიოლი</t>
  </si>
  <si>
    <t>კენობამატი</t>
  </si>
  <si>
    <t>კრაზანა</t>
  </si>
  <si>
    <t>ლორლატინიბი</t>
  </si>
  <si>
    <t>მიტაპივატი</t>
  </si>
  <si>
    <t>მოდაფენილი</t>
  </si>
  <si>
    <t>ნოეთინდრონი</t>
  </si>
  <si>
    <t>პექსიდარტინიბი</t>
  </si>
  <si>
    <t>რეპოტრეკტინიბი</t>
  </si>
  <si>
    <t>სოტორასიბი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</si>
</sst>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ylfaen"/>
      <family val="2"/>
      <charset val="204"/>
      <scheme val="minor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0.5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center" inden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5" lockText="1" noThreeD="1"/>
</file>

<file path=xl/ctrlProps/ctrlProp10.xml><?xml version="1.0" encoding="utf-8"?>
<formControlPr xmlns="http://schemas.microsoft.com/office/spreadsheetml/2009/9/main" objectType="CheckBox" fmlaLink="$S$6" lockText="1" noThreeD="1"/>
</file>

<file path=xl/ctrlProps/ctrlProp11.xml><?xml version="1.0" encoding="utf-8"?>
<formControlPr xmlns="http://schemas.microsoft.com/office/spreadsheetml/2009/9/main" objectType="CheckBox" fmlaLink="$S$7" lockText="1" noThreeD="1"/>
</file>

<file path=xl/ctrlProps/ctrlProp12.xml><?xml version="1.0" encoding="utf-8"?>
<formControlPr xmlns="http://schemas.microsoft.com/office/spreadsheetml/2009/9/main" objectType="CheckBox" fmlaLink="$S$8" lockText="1" noThreeD="1"/>
</file>

<file path=xl/ctrlProps/ctrlProp13.xml><?xml version="1.0" encoding="utf-8"?>
<formControlPr xmlns="http://schemas.microsoft.com/office/spreadsheetml/2009/9/main" objectType="CheckBox" fmlaLink="$S$9" lockText="1" noThreeD="1"/>
</file>

<file path=xl/ctrlProps/ctrlProp14.xml><?xml version="1.0" encoding="utf-8"?>
<formControlPr xmlns="http://schemas.microsoft.com/office/spreadsheetml/2009/9/main" objectType="CheckBox" fmlaLink="$S$10" lockText="1" noThreeD="1"/>
</file>

<file path=xl/ctrlProps/ctrlProp15.xml><?xml version="1.0" encoding="utf-8"?>
<formControlPr xmlns="http://schemas.microsoft.com/office/spreadsheetml/2009/9/main" objectType="CheckBox" fmlaLink="$S$11" lockText="1" noThreeD="1"/>
</file>

<file path=xl/ctrlProps/ctrlProp16.xml><?xml version="1.0" encoding="utf-8"?>
<formControlPr xmlns="http://schemas.microsoft.com/office/spreadsheetml/2009/9/main" objectType="CheckBox" fmlaLink="$S$12" lockText="1" noThreeD="1"/>
</file>

<file path=xl/ctrlProps/ctrlProp17.xml><?xml version="1.0" encoding="utf-8"?>
<formControlPr xmlns="http://schemas.microsoft.com/office/spreadsheetml/2009/9/main" objectType="Drop" dropLines="10" dropStyle="combo" dx="31" fmlaLink="$E$19" fmlaRange="$Q$20:$Q$63" noThreeD="1" sel="1" val="0"/>
</file>

<file path=xl/ctrlProps/ctrlProp18.xml><?xml version="1.0" encoding="utf-8"?>
<formControlPr xmlns="http://schemas.microsoft.com/office/spreadsheetml/2009/9/main" objectType="Drop" dropStyle="combo" dx="31" fmlaLink="$B$36" fmlaRange="$P$82:$P$86" noThreeD="1" sel="1" val="0"/>
</file>

<file path=xl/ctrlProps/ctrlProp2.xml><?xml version="1.0" encoding="utf-8"?>
<formControlPr xmlns="http://schemas.microsoft.com/office/spreadsheetml/2009/9/main" objectType="CheckBox" fmlaLink="$R$6" lockText="1" noThreeD="1"/>
</file>

<file path=xl/ctrlProps/ctrlProp3.xml><?xml version="1.0" encoding="utf-8"?>
<formControlPr xmlns="http://schemas.microsoft.com/office/spreadsheetml/2009/9/main" objectType="CheckBox" fmlaLink="$R$7" lockText="1" noThreeD="1"/>
</file>

<file path=xl/ctrlProps/ctrlProp4.xml><?xml version="1.0" encoding="utf-8"?>
<formControlPr xmlns="http://schemas.microsoft.com/office/spreadsheetml/2009/9/main" objectType="CheckBox" fmlaLink="$R$8" lockText="1" noThreeD="1"/>
</file>

<file path=xl/ctrlProps/ctrlProp5.xml><?xml version="1.0" encoding="utf-8"?>
<formControlPr xmlns="http://schemas.microsoft.com/office/spreadsheetml/2009/9/main" objectType="CheckBox" fmlaLink="$R$9" lockText="1" noThreeD="1"/>
</file>

<file path=xl/ctrlProps/ctrlProp6.xml><?xml version="1.0" encoding="utf-8"?>
<formControlPr xmlns="http://schemas.microsoft.com/office/spreadsheetml/2009/9/main" objectType="CheckBox" fmlaLink="$R$10" lockText="1" noThreeD="1"/>
</file>

<file path=xl/ctrlProps/ctrlProp7.xml><?xml version="1.0" encoding="utf-8"?>
<formControlPr xmlns="http://schemas.microsoft.com/office/spreadsheetml/2009/9/main" objectType="CheckBox" fmlaLink="$R$11" lockText="1" noThreeD="1"/>
</file>

<file path=xl/ctrlProps/ctrlProp8.xml><?xml version="1.0" encoding="utf-8"?>
<formControlPr xmlns="http://schemas.microsoft.com/office/spreadsheetml/2009/9/main" objectType="CheckBox" fmlaLink="$R$12" lockText="1" noThreeD="1"/>
</file>

<file path=xl/ctrlProps/ctrlProp9.xml><?xml version="1.0" encoding="utf-8"?>
<formControlPr xmlns="http://schemas.microsoft.com/office/spreadsheetml/2009/9/main" objectType="CheckBox" fmlaLink="$S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3</xdr:row>
          <xdr:rowOff>171450</xdr:rowOff>
        </xdr:from>
        <xdr:to>
          <xdr:col>3</xdr:col>
          <xdr:colOff>457200</xdr:colOff>
          <xdr:row>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4</xdr:row>
          <xdr:rowOff>180975</xdr:rowOff>
        </xdr:from>
        <xdr:to>
          <xdr:col>3</xdr:col>
          <xdr:colOff>457200</xdr:colOff>
          <xdr:row>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5</xdr:row>
          <xdr:rowOff>180975</xdr:rowOff>
        </xdr:from>
        <xdr:to>
          <xdr:col>3</xdr:col>
          <xdr:colOff>457200</xdr:colOff>
          <xdr:row>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7</xdr:row>
          <xdr:rowOff>0</xdr:rowOff>
        </xdr:from>
        <xdr:to>
          <xdr:col>3</xdr:col>
          <xdr:colOff>457200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8</xdr:row>
          <xdr:rowOff>9525</xdr:rowOff>
        </xdr:from>
        <xdr:to>
          <xdr:col>3</xdr:col>
          <xdr:colOff>457200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9</xdr:row>
          <xdr:rowOff>9525</xdr:rowOff>
        </xdr:from>
        <xdr:to>
          <xdr:col>3</xdr:col>
          <xdr:colOff>457200</xdr:colOff>
          <xdr:row>10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10</xdr:row>
          <xdr:rowOff>9525</xdr:rowOff>
        </xdr:from>
        <xdr:to>
          <xdr:col>3</xdr:col>
          <xdr:colOff>457200</xdr:colOff>
          <xdr:row>11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11</xdr:row>
          <xdr:rowOff>19050</xdr:rowOff>
        </xdr:from>
        <xdr:to>
          <xdr:col>3</xdr:col>
          <xdr:colOff>457200</xdr:colOff>
          <xdr:row>12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3</xdr:row>
          <xdr:rowOff>171450</xdr:rowOff>
        </xdr:from>
        <xdr:to>
          <xdr:col>10</xdr:col>
          <xdr:colOff>428625</xdr:colOff>
          <xdr:row>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</xdr:row>
          <xdr:rowOff>180975</xdr:rowOff>
        </xdr:from>
        <xdr:to>
          <xdr:col>10</xdr:col>
          <xdr:colOff>428625</xdr:colOff>
          <xdr:row>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5</xdr:row>
          <xdr:rowOff>180975</xdr:rowOff>
        </xdr:from>
        <xdr:to>
          <xdr:col>10</xdr:col>
          <xdr:colOff>428625</xdr:colOff>
          <xdr:row>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7</xdr:row>
          <xdr:rowOff>0</xdr:rowOff>
        </xdr:from>
        <xdr:to>
          <xdr:col>10</xdr:col>
          <xdr:colOff>428625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8</xdr:row>
          <xdr:rowOff>9525</xdr:rowOff>
        </xdr:from>
        <xdr:to>
          <xdr:col>10</xdr:col>
          <xdr:colOff>428625</xdr:colOff>
          <xdr:row>9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9</xdr:row>
          <xdr:rowOff>9525</xdr:rowOff>
        </xdr:from>
        <xdr:to>
          <xdr:col>10</xdr:col>
          <xdr:colOff>428625</xdr:colOff>
          <xdr:row>10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10</xdr:row>
          <xdr:rowOff>9525</xdr:rowOff>
        </xdr:from>
        <xdr:to>
          <xdr:col>10</xdr:col>
          <xdr:colOff>428625</xdr:colOff>
          <xdr:row>11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11</xdr:row>
          <xdr:rowOff>19050</xdr:rowOff>
        </xdr:from>
        <xdr:to>
          <xdr:col>10</xdr:col>
          <xdr:colOff>428625</xdr:colOff>
          <xdr:row>12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18</xdr:row>
          <xdr:rowOff>9525</xdr:rowOff>
        </xdr:from>
        <xdr:to>
          <xdr:col>9</xdr:col>
          <xdr:colOff>209550</xdr:colOff>
          <xdr:row>19</xdr:row>
          <xdr:rowOff>28575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171450</xdr:rowOff>
        </xdr:from>
        <xdr:to>
          <xdr:col>7</xdr:col>
          <xdr:colOff>123825</xdr:colOff>
          <xdr:row>36</xdr:row>
          <xdr:rowOff>9525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5B1C-8CCC-415B-9A8E-495784418E19}">
  <dimension ref="A1:AD114"/>
  <sheetViews>
    <sheetView tabSelected="1" workbookViewId="0">
      <selection activeCell="T23" sqref="T23"/>
    </sheetView>
  </sheetViews>
  <sheetFormatPr defaultColWidth="8.75" defaultRowHeight="15" x14ac:dyDescent="0.25"/>
  <cols>
    <col min="1" max="15" width="8.75" style="3"/>
    <col min="16" max="30" width="8.75" style="2"/>
    <col min="31" max="16384" width="8.75" style="3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5" spans="1:19" x14ac:dyDescent="0.25">
      <c r="B5" s="3" t="s">
        <v>9</v>
      </c>
      <c r="E5" s="4" t="s">
        <v>1</v>
      </c>
      <c r="F5" s="5"/>
      <c r="G5" s="3" t="s">
        <v>2</v>
      </c>
      <c r="I5" s="3" t="s">
        <v>9</v>
      </c>
      <c r="L5" s="4" t="s">
        <v>3</v>
      </c>
      <c r="M5" s="6" t="e">
        <f>Q18</f>
        <v>#VALUE!</v>
      </c>
      <c r="N5" s="3" t="s">
        <v>2</v>
      </c>
      <c r="P5" s="2">
        <v>20</v>
      </c>
      <c r="Q5" s="2">
        <v>20</v>
      </c>
      <c r="R5" s="7" t="b">
        <v>0</v>
      </c>
      <c r="S5" s="7" t="b">
        <v>0</v>
      </c>
    </row>
    <row r="6" spans="1:19" x14ac:dyDescent="0.25">
      <c r="B6" s="3" t="s">
        <v>4</v>
      </c>
      <c r="I6" s="3" t="s">
        <v>4</v>
      </c>
      <c r="P6" s="2">
        <v>25</v>
      </c>
      <c r="Q6" s="2">
        <v>25</v>
      </c>
      <c r="R6" s="7" t="b">
        <v>0</v>
      </c>
      <c r="S6" s="7" t="b">
        <v>0</v>
      </c>
    </row>
    <row r="7" spans="1:19" x14ac:dyDescent="0.25">
      <c r="B7" s="3" t="s">
        <v>5</v>
      </c>
      <c r="I7" s="3" t="s">
        <v>5</v>
      </c>
      <c r="P7" s="2">
        <v>5</v>
      </c>
      <c r="Q7" s="2">
        <v>5</v>
      </c>
      <c r="R7" s="7" t="b">
        <v>0</v>
      </c>
      <c r="S7" s="7" t="b">
        <v>0</v>
      </c>
    </row>
    <row r="8" spans="1:19" x14ac:dyDescent="0.25">
      <c r="B8" s="3" t="s">
        <v>6</v>
      </c>
      <c r="I8" s="3" t="s">
        <v>6</v>
      </c>
      <c r="P8" s="2">
        <v>5</v>
      </c>
      <c r="Q8" s="2">
        <v>5</v>
      </c>
      <c r="R8" s="7" t="b">
        <v>0</v>
      </c>
      <c r="S8" s="7" t="b">
        <v>0</v>
      </c>
    </row>
    <row r="9" spans="1:19" x14ac:dyDescent="0.25">
      <c r="B9" s="3" t="s">
        <v>7</v>
      </c>
      <c r="I9" s="3" t="s">
        <v>7</v>
      </c>
      <c r="P9" s="2">
        <v>4</v>
      </c>
      <c r="Q9" s="2">
        <v>4</v>
      </c>
      <c r="R9" s="7" t="b">
        <v>0</v>
      </c>
      <c r="S9" s="7" t="b">
        <v>0</v>
      </c>
    </row>
    <row r="10" spans="1:19" x14ac:dyDescent="0.25">
      <c r="B10" s="3" t="s">
        <v>8</v>
      </c>
      <c r="I10" s="3" t="s">
        <v>8</v>
      </c>
      <c r="P10" s="2">
        <v>4</v>
      </c>
      <c r="Q10" s="2">
        <v>4</v>
      </c>
      <c r="R10" s="7" t="b">
        <v>0</v>
      </c>
      <c r="S10" s="7" t="b">
        <v>0</v>
      </c>
    </row>
    <row r="11" spans="1:19" x14ac:dyDescent="0.25">
      <c r="B11" s="3" t="s">
        <v>10</v>
      </c>
      <c r="I11" s="3" t="s">
        <v>10</v>
      </c>
      <c r="P11" s="2">
        <v>0.75</v>
      </c>
      <c r="Q11" s="2">
        <v>0.75</v>
      </c>
      <c r="R11" s="7" t="b">
        <v>0</v>
      </c>
      <c r="S11" s="7" t="b">
        <v>0</v>
      </c>
    </row>
    <row r="12" spans="1:19" x14ac:dyDescent="0.25">
      <c r="B12" s="3" t="s">
        <v>11</v>
      </c>
      <c r="I12" s="3" t="s">
        <v>11</v>
      </c>
      <c r="P12" s="2">
        <v>0.75</v>
      </c>
      <c r="Q12" s="2">
        <v>0.75</v>
      </c>
      <c r="R12" s="7" t="b">
        <v>0</v>
      </c>
      <c r="S12" s="7" t="b">
        <v>0</v>
      </c>
    </row>
    <row r="14" spans="1:19" x14ac:dyDescent="0.25">
      <c r="P14" s="2" t="str">
        <f>IF(AND(R5,R6=FALSE,R7=FALSE,R8=FALSE,R9=FALSE,R10=FALSE,R11=FALSE,R12=FALSE,S5=FALSE,S6,S7=FALSE,S8=FALSE,S9=FALSE,S10=FALSE,S11=FALSE,S12=FALSE),5,"")</f>
        <v/>
      </c>
    </row>
    <row r="16" spans="1:19" x14ac:dyDescent="0.25">
      <c r="A16" s="1" t="s">
        <v>72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 t="str">
        <f>IF(AND(R5,R6=FALSE,R7=FALSE,R8=FALSE,R9=FALSE,R10=FALSE,R11=FALSE,R12=FALSE,S5=FALSE,S6,S7=FALSE,S8=FALSE,S9=FALSE,S10=FALSE,S11=FALSE,S12=FALSE),20,IF(AND(R5,R6=FALSE,R7=FALSE,R8=FALSE,R9=FALSE,R10=FALSE,R11=FALSE,R12=FALSE,S5=FALSE,S6=FALSE,S7,S8=FALSE,S9=FALSE,S10=FALSE,S11=FALSE,S12=FALSE),20,IF(AND(R5,R6=FALSE,R7=FALSE,R8=FALSE,R9=FALSE,R10=FALSE,R11=FALSE,R12=FALSE,S5=FALSE,S6=FALSE,S7=FALSE,S8,S9=FALSE,S10=FALSE,S11=FALSE,S12=FALSE),20,IF(AND(R5,R6=FALSE,R7=FALSE,R8=FALSE,R9=FALSE,R10=FALSE,R11=FALSE,R12=FALSE,S5=FALSE,S6=FALSE,S7=FALSE,S8=FALSE,S9,S10=FALSE,S11=FALSE,S12=FALSE),20,IF(AND(R5,R6=FALSE,R7=FALSE,R8=FALSE,R9=FALSE,R10=FALSE,R11=FALSE,R12=FALSE,S5=FALSE,S6=FALSE,S7=FALSE,S8=FALSE,S9=FALSE,S10,S11=FALSE,S12=FALSE),20,IF(AND(R5,R6=FALSE,R7=FALSE,R8=FALSE,R9=FALSE,R10=FALSE,R11=FALSE,R12=FALSE,S5=FALSE,S6=FALSE,S7=FALSE,S8=FALSE,S9=FALSE,S10=FALSE,S11,S12=FALSE),20,IF(AND(R5,R6=FALSE,R7=FALSE,R8=FALSE,R9=FALSE,R10=FALSE,R11=FALSE,R12=FALSE,S5=FALSE,S6=FALSE,S7=FALSE,S8=FALSE,S9=FALSE,S10=FALSE,S11=FALSE,S12),20,IF(AND(R5=FALSE,R6,R7=FALSE,R8=FALSE,R9=FALSE,R10=FALSE,R11=FALSE,R12=FALSE,S5,S6=FALSE,S7=FALSE,S8=FALSE,S9=FALSE,S10=FALSE,S11=FALSE,S12=FALSE),25,IF(AND(R5=FALSE,R6,R7=FALSE,R8=FALSE,R9=FALSE,R10=FALSE,R11=FALSE,R12=FALSE,S5=FALSE,S6=FALSE,S7,S8=FALSE,S9=FALSE,S10=FALSE,S11=FALSE,S12=FALSE),25,IF(AND(R5=FALSE,R6,R7=FALSE,R8=FALSE,R9=FALSE,R10=FALSE,R11=FALSE,R12=FALSE,S5=FALSE,S6=FALSE,S7=FALSE,S8,S9=FALSE,S10=FALSE,S11=FALSE,S12=FALSE),25,IF(AND(R5=FALSE,R6,R7=FALSE,R8=FALSE,R9=FALSE,R10=FALSE,R11=FALSE,R12=FALSE,S5=FALSE,S6=FALSE,S7=FALSE,S8=FALSE,S9,S10=FALSE,S11=FALSE,S12=FALSE),25,IF(AND(R5=FALSE,R6,R7=FALSE,R8=FALSE,R9=FALSE,R10=FALSE,R11=FALSE,R12=FALSE,S5=FALSE,S6=FALSE,S7=FALSE,S8=FALSE,S9=FALSE,S10,S11=FALSE,S12=FALSE),25,IF(AND(R5=FALSE,R6,R7=FALSE,R8=FALSE,R9=FALSE,R10=FALSE,R11=FALSE,R12=FALSE,S5=FALSE,S6=FALSE,S7=FALSE,S8=FALSE,S9=FALSE,S10=FALSE,S11,S12=FALSE),25,IF(AND(R5=FALSE,R6,R7=FALSE,R8=FALSE,R9=FALSE,R10=FALSE,R11=FALSE,R12=FALSE,S5=FALSE,S6=FALSE,S7=FALSE,S8=FALSE,S9=FALSE,S10=FALSE,S11=FALSE,S12),25,IF(AND(R5=FALSE,R6=FALSE,R7,R8=FALSE,R9=FALSE,R10=FALSE,R11=FALSE,R12=FALSE,S5,S6=FALSE,S7=FALSE,S8=FALSE,S9=FALSE,S10=FALSE,S11=FALSE,S12=FALSE),5,IF(AND(R5=FALSE,R6=FALSE,R7,R8=FALSE,R9=FALSE,R10=FALSE,R11=FALSE,R12=FALSE,S5=FALSE,S6,S7=FALSE,S8=FALSE,S9=FALSE,S10=FALSE,S11=FALSE,S12=FALSE),5,IF(AND(R5=FALSE,R6=FALSE,R7,R8=FALSE,R9=FALSE,R10=FALSE,R11=FALSE,R12=FALSE,S5=FALSE,S6=FALSE,S7=FALSE,S8=FALSE,S9,S10=FALSE,S11=FALSE,S12=FALSE),5,IF(AND(R5=FALSE,R6=FALSE,R7,R8=FALSE,R9=FALSE,R10=FALSE,R11=FALSE,R12=FALSE,S5=FALSE,S6=FALSE,S7=FALSE,S8=FALSE,S9=FALSE,S10,S11=FALSE,S12=FALSE),5,IF(AND(R5=FALSE,R6=FALSE,R7,R8=FALSE,R9=FALSE,R10=FALSE,R11=FALSE,R12=FALSE,S5=FALSE,S6=FALSE,S7=FALSE,S8=FALSE,S9=FALSE,S10=FALSE,S11,S12=FALSE),5,IF(AND(R5=FALSE,R6=FALSE,R7,R8=FALSE,R9=FALSE,R10=FALSE,R11=FALSE,R12=FALSE,S5=FALSE,S6=FALSE,S7=FALSE,S8=FALSE,S9=FALSE,S10=FALSE,S11=FALSE,S12),5,IF(AND(R5=FALSE,R6=FALSE,R7=FALSE,R8=FALSE,R9,R10=FALSE,R11=FALSE,R12=FALSE,S5,S6=FALSE,S7=FALSE,S8=FALSE,S9=FALSE,S10=FALSE,S11=FALSE,S12=FALSE),4,IF(AND(R5=FALSE,R6=FALSE,R7=FALSE,R8=FALSE,R9,R10=FALSE,R11=FALSE,R12=FALSE,S5=FALSE,S6,S7=FALSE,S8=FALSE,S9=FALSE,S10=FALSE,S11=FALSE,S12=FALSE),4,IF(AND(R5=FALSE,R6=FALSE,R7=FALSE,R8=FALSE,R9,R10=FALSE,R11=FALSE,R12=FALSE,S5=FALSE,S6=FALSE,S7,S8=FALSE,S9=FALSE,S10=FALSE,S11=FALSE,S12=FALSE),4, IF(AND(R5=FALSE,R6=FALSE,R7=FALSE,R8=FALSE,R9,R10=FALSE,R11=FALSE,R12=FALSE,S5=FALSE,S6=FALSE,S7=FALSE,S8,S9=FALSE,S10=FALSE,S11=FALSE,S12=FALSE),4, IF(AND(R5=FALSE,R6=FALSE,R7=FALSE,R8=FALSE,R9,R10=FALSE,R11=FALSE,R12=FALSE,S5=FALSE,S6=FALSE,S7=FALSE,S8=FALSE,S9=FALSE,S10,S11=FALSE,S12=FALSE),4, IF(AND(R5=FALSE,R6=FALSE,R7=FALSE,R8=FALSE,R9,R10=FALSE,R11=FALSE,R12=FALSE,S5=FALSE,S6=FALSE,S7=FALSE,S8=FALSE,S9=FALSE,S10=FALSE,S11,S12=FALSE),4, IF(AND(R5=FALSE,R6=FALSE,R7=FALSE,R8=FALSE,R9,R10=FALSE,R11=FALSE,R12=FALSE,S5=FALSE,S6=FALSE,S7=FALSE,S8=FALSE,S9=FALSE,S10=FALSE,S11=FALSE,S12),4, IF(AND(R5=FALSE,R6=FALSE,R7=FALSE,R8=FALSE,R9=FALSE,R10,R11=FALSE,R12=FALSE,S5,S6=FALSE,S7=FALSE,S8=FALSE,S9=FALSE,S10=FALSE,S11=FALSE,S12=FALSE),4, IF(AND(R5=FALSE,R6=FALSE,R7=FALSE,R8=FALSE,R9=FALSE,R10,R11=FALSE,R12=FALSE,S5=FALSE,S6,S7=FALSE,S8=FALSE,S9=FALSE,S10=FALSE,S11=FALSE,S12=FALSE),4, IF(AND(R5=FALSE,R6=FALSE,R7=FALSE,R8=FALSE,R9=FALSE,R10,R11=FALSE,R12=FALSE,S5=FALSE,S6=FALSE,S7,S8=FALSE,S9=FALSE,S10=FALSE,S11=FALSE,S12=FALSE),4, IF(AND(R5=FALSE,R6=FALSE,R7=FALSE,R8=FALSE,R9=FALSE,R10,R11=FALSE,R12=FALSE,S5=FALSE,S6=FALSE,S7=FALSE,S8,S9=FALSE,S10=FALSE,S11=FALSE,S12=FALSE),4, IF(AND(R5=FALSE,R6=FALSE,R7=FALSE,R8=FALSE,R9=FALSE,R10,R11=FALSE,R12=FALSE,S5=FALSE,S6=FALSE,S7=FALSE,S8=FALSE,S9,S10=FALSE,S11=FALSE,S12=FALSE),4, IF(AND(R5=FALSE,R6=FALSE,R7=FALSE,R8=FALSE,R9=FALSE,R10,R11=FALSE,R12=FALSE,S5=FALSE,S6=FALSE,S7=FALSE,S8=FALSE,S9=FALSE,S10=FALSE,S11,S12=FALSE),4, IF(AND(R5=FALSE,R6=FALSE,R7=FALSE,R8=FALSE,R9=FALSE,R10,R11=FALSE,R12=FALSE,S5=FALSE,S6=FALSE,S7=FALSE,S8=FALSE,S9=FALSE,S10=FALSE,S11=FALSE,S12),4, IF(AND(R5=FALSE,R6=FALSE,R7=FALSE,R8=FALSE,R9=FALSE,R10=FALSE,R11,R12=FALSE,S5,S6=FALSE,S7=FALSE,S8=FALSE,S9=FALSE,S10=FALSE,S11=FALSE,S12=FALSE),0.75, IF(AND(R5=FALSE,R6=FALSE,R7=FALSE,R8=FALSE,R9=FALSE,R10=FALSE,R11,R12=FALSE,S5=FALSE,S6,S7=FALSE,S8=FALSE,S9=FALSE,S10=FALSE,S11=FALSE,S12=FALSE),0.75, IF(AND(R5=FALSE,R6=FALSE,R7=FALSE,R8=FALSE,R9=FALSE,R10=FALSE,R11,R12=FALSE,S5=FALSE,S6=FALSE,S7,S8=FALSE,S9=FALSE,S10=FALSE,S11=FALSE,S12=FALSE),0.75, IF(AND(R5=FALSE,R6=FALSE,R7=FALSE,R8=FALSE,R9=FALSE,R10=FALSE,R11,R12=FALSE,S5=FALSE,S6=FALSE,S7=FALSE,S8,S9=FALSE,S10=FALSE,S11=FALSE,S12=FALSE),0.75, IF(AND(R5=FALSE,R6=FALSE,R7=FALSE,R8=FALSE,R9=FALSE,R10=FALSE,R11,R12=FALSE,S5=FALSE,S6=FALSE,S7=FALSE,S8=FALSE,S9,S10=FALSE,S11=FALSE,S12=FALSE),0.75, IF(AND(R5=FALSE,R6=FALSE,R7=FALSE,R8=FALSE,R9=FALSE,R10=FALSE,R11,R12=FALSE,S5=FALSE,S6=FALSE,S7=FALSE,S8=FALSE,S9=FALSE,S10,S11=FALSE,S12=FALSE),0.75, IF(AND(R5=FALSE,R6=FALSE,R7=FALSE,R8=FALSE,R9=FALSE,R10=FALSE,R11,R12=FALSE,S5=FALSE,S6=FALSE,S7=FALSE,S8=FALSE,S9=FALSE,S10=FALSE,S11=FALSE,S12),0.75, IF(AND(R5=FALSE,R6=FALSE,R7=FALSE,R8=FALSE,R9=FALSE,R10=FALSE,R11=FALSE,R12,S5,S6=FALSE,S7=FALSE,S8=FALSE,S9=FALSE,S10=FALSE,S11=FALSE,S12=FALSE),0.75, IF(AND(R5=FALSE,R6=FALSE,R7=FALSE,R8=FALSE,R9=FALSE,R10=FALSE,R11=FALSE,R12,S5=FALSE,S6,S7=FALSE,S8=FALSE,S9=FALSE,S10=FALSE,S11=FALSE,S12=FALSE),0.75, IF(AND(R5=FALSE,R6=FALSE,R7=FALSE,R8=FALSE,R9=FALSE,R10=FALSE,R11=FALSE,R12,S5=FALSE,S6=FALSE,S7,S8=FALSE,S9=FALSE,S10=FALSE,S11=FALSE,S12=FALSE),0.75, IF(AND(R5=FALSE,R6=FALSE,R7=FALSE,R8=FALSE,R9=FALSE,R10=FALSE,R11=FALSE,R12,S5=FALSE,S6=FALSE,S7=FALSE,S8,S9=FALSE,S10=FALSE,S11=FALSE,S12=FALSE),0.75, IF(AND(R5=FALSE,R6=FALSE,R7=FALSE,R8=FALSE,R9=FALSE,R10=FALSE,R11=FALSE,R12,S5=FALSE,S6=FALSE,S7=FALSE,S8=FALSE,S9,S10=FALSE,S11=FALSE,S12=FALSE),0.75, IF(AND(R5=FALSE,R6=FALSE,R7=FALSE,R8=FALSE,R9=FALSE,R10=FALSE,R11=FALSE,R12,S5=FALSE,S6=FALSE,S7=FALSE,S8=FALSE,S9=FALSE,S10,S11=FALSE,S12=FALSE),0.75, IF(AND(R5=FALSE,R6=FALSE,R7=FALSE,R8=FALSE,R9=FALSE,R10=FALSE,R11=FALSE,R12,S5=FALSE,S6=FALSE,S7=FALSE,S8=FALSE,S9=FALSE,S10=FALSE,S11,S12=FALSE),0.75,""))))))))))))))))))))))))))))))))))))))))))))))))</f>
        <v/>
      </c>
      <c r="Q17" s="2" t="str">
        <f>IF(AND(R5,R6=FALSE,R7=FALSE,R8=FALSE,R9=FALSE,R10=FALSE,R11=FALSE,R12=FALSE,S5=FALSE,S6,S7=FALSE,S8=FALSE,S9=FALSE,S10=FALSE,S11=FALSE,S12=FALSE),25,IF(AND(R5,R6=FALSE,R7=FALSE,R8=FALSE,R9=FALSE,R10=FALSE,R11=FALSE,R12=FALSE,S5=FALSE,S6=FALSE,S7,S8=FALSE,S9=FALSE,S10=FALSE,S11=FALSE,S12=FALSE),5,IF(AND(R5,R6=FALSE,R7=FALSE,R8=FALSE,R9=FALSE,R10=FALSE,R11=FALSE,R12=FALSE,S5=FALSE,S6=FALSE,S7=FALSE,S8,S9=FALSE,S10=FALSE,S11=FALSE,S12=FALSE),5,IF(AND(R5,R6=FALSE,R7=FALSE,R8=FALSE,R9=FALSE,R10=FALSE,R11=FALSE,R12=FALSE,S5=FALSE,S6=FALSE,S7=FALSE,S8=FALSE,S9,S10=FALSE,S11=FALSE,S12=FALSE),4,IF(AND(R5,R6=FALSE,R7=FALSE,R8=FALSE,R9=FALSE,R10=FALSE,R11=FALSE,R12=FALSE,S5=FALSE,S6=FALSE,S7=FALSE,S8=FALSE,S9=FALSE,S10,S11=FALSE,S12=FALSE),4,IF(AND(R5,R6=FALSE,R7=FALSE,R8=FALSE,R9=FALSE,R10=FALSE,R11=FALSE,R12=FALSE,S5=FALSE,S6=FALSE,S7=FALSE,S8=FALSE,S9=FALSE,S10=FALSE,S11,S12=FALSE),0.75,IF(AND(R5,R6=FALSE,R7=FALSE,R8=FALSE,R9=FALSE,R10=FALSE,R11=FALSE,R12=FALSE,S5=FALSE,S6=FALSE,S7=FALSE,S8=FALSE,S9=FALSE,S10=FALSE,S11=FALSE,S12),0.75,IF(AND(R5=FALSE,R6,R7=FALSE,R8=FALSE,R9=FALSE,R10=FALSE,R11=FALSE,R12=FALSE,S5,S6=FALSE,S7=FALSE,S8=FALSE,S9=FALSE,S10=FALSE,S11=FALSE,S12=FALSE),20,IF(AND(R5=FALSE,R6,R7=FALSE,R8=FALSE,R9=FALSE,R10=FALSE,R11=FALSE,R12=FALSE,S5=FALSE,S6=FALSE,S7,S8=FALSE,S9=FALSE,S10=FALSE,S11=FALSE,S12=FALSE),5,IF(AND(R5=FALSE,R6,R7=FALSE,R8=FALSE,R9=FALSE,R10=FALSE,R11=FALSE,R12=FALSE,S5=FALSE,S6=FALSE,S7=FALSE,S8,S9=FALSE,S10=FALSE,S11=FALSE,S12=FALSE),5,IF(AND(R5=FALSE,R6,R7=FALSE,R8=FALSE,R9=FALSE,R10=FALSE,R11=FALSE,R12=FALSE,S5=FALSE,S6=FALSE,S7=FALSE,S8=FALSE,S9,S10=FALSE,S11=FALSE,S12=FALSE),4,IF(AND(R5=FALSE,R6,R7=FALSE,R8=FALSE,R9=FALSE,R10=FALSE,R11=FALSE,R12=FALSE,S5=FALSE,S6=FALSE,S7=FALSE,S8=FALSE,S9=FALSE,S10,S11=FALSE,S12=FALSE),4,IF(AND(R5=FALSE,R6,R7=FALSE,R8=FALSE,R9=FALSE,R10=FALSE,R11=FALSE,R12=FALSE,S5=FALSE,S6=FALSE,S7=FALSE,S8=FALSE,S9=FALSE,S10=FALSE,S11,S12=FALSE),0.75,IF(AND(R5=FALSE,R6,R7=FALSE,R8=FALSE,R9=FALSE,R10=FALSE,R11=FALSE,R12=FALSE,S5=FALSE,S6=FALSE,S7=FALSE,S8=FALSE,S9=FALSE,S10=FALSE,S11=FALSE,S12),0.75,IF(AND(R5=FALSE,R6=FALSE,R7,R8=FALSE,R9=FALSE,R10=FALSE,R11=FALSE,R12=FALSE,S5,S6=FALSE,S7=FALSE,S8=FALSE,S9=FALSE,S10=FALSE,S11=FALSE,S12=FALSE),20,IF(AND(R5=FALSE,R6=FALSE,R7,R8=FALSE,R9=FALSE,R10=FALSE,R11=FALSE,R12=FALSE,S5=FALSE,S6,S7=FALSE,S8=FALSE,S9=FALSE,S10=FALSE,S11=FALSE,S12=FALSE),25,IF(AND(R5=FALSE,R6=FALSE,R7,R8=FALSE,R9=FALSE,R10=FALSE,R11=FALSE,R12=FALSE,S5=FALSE,S6=FALSE,S7=FALSE,S8=FALSE,S9,S10=FALSE,S11=FALSE,S12=FALSE),4,IF(AND(R5=FALSE,R6=FALSE,R7,R8=FALSE,R9=FALSE,R10=FALSE,R11=FALSE,R12=FALSE,S5=FALSE,S6=FALSE,S7=FALSE,S8=FALSE,S9=FALSE,S10,S11=FALSE,S12=FALSE),4,IF(AND(R5=FALSE,R6=FALSE,R7,R8=FALSE,R9=FALSE,R10=FALSE,R11=FALSE,R12=FALSE,S5=FALSE,S6=FALSE,S7=FALSE,S8=FALSE,S9=FALSE,S10=FALSE,S11,S12=FALSE),0.75,IF(AND(R5=FALSE,R6=FALSE,R7,R8=FALSE,R9=FALSE,R10=FALSE,R11=FALSE,R12=FALSE,S5=FALSE,S6=FALSE,S7=FALSE,S8=FALSE,S9=FALSE,S10=FALSE,S11=FALSE,S12),0.75,IF(AND(R5=FALSE,R6=FALSE,R7=FALSE,R8=FALSE,R9,R10=FALSE,R11=FALSE,R12=FALSE,S5,S6=FALSE,S7=FALSE,S8=FALSE,S9=FALSE,S10=FALSE,S11=FALSE,S12=FALSE),20,IF(AND(R5=FALSE,R6=FALSE,R7=FALSE,R8=FALSE,R9,R10=FALSE,R11=FALSE,R12=FALSE,S5=FALSE,S6,S7=FALSE,S8=FALSE,S9=FALSE,S10=FALSE,S11=FALSE,S12=FALSE),25,IF(AND(R5=FALSE,R6=FALSE,R7=FALSE,R8=FALSE,R9,R10=FALSE,R11=FALSE,R12=FALSE,S5=FALSE,S6=FALSE,S7,S8=FALSE,S9=FALSE,S10=FALSE,S11=FALSE,S12=FALSE),5,IF(AND(R5=FALSE,R6=FALSE,R7=FALSE,R8=FALSE,R9,R10=FALSE,R11=FALSE,R12=FALSE,S5=FALSE,S6=FALSE,S7=FALSE,S8,S9=FALSE,S10=FALSE,S11=FALSE,S12=FALSE),5,IF(AND(R5=FALSE,R6=FALSE,R7=FALSE,R8=FALSE,R9,R10=FALSE,R11=FALSE,R12=FALSE,S5=FALSE,S6=FALSE,S7=FALSE,S8=FALSE,S9=FALSE,S10,S11=FALSE,S12=FALSE),4,IF(AND(R5=FALSE,R6=FALSE,R7=FALSE,R8=FALSE,R9,R10=FALSE,R11=FALSE,R12=FALSE,S5=FALSE,S6=FALSE,S7=FALSE,S8=FALSE,S9=FALSE,S10=FALSE,S11,S12=FALSE),0.75,IF(AND(R5=FALSE,R6=FALSE,R7=FALSE,R8=FALSE,R9,R10=FALSE,R11=FALSE,R12=FALSE,S5=FALSE,S6=FALSE,S7=FALSE,S8=FALSE,S9=FALSE,S10=FALSE,S11=FALSE,S12),0.75,IF(AND(R5=FALSE,R6=FALSE,R7=FALSE,R8=FALSE,R9=FALSE,R10,R11=FALSE,R12=FALSE,S5,S6=FALSE,S7=FALSE,S8=FALSE,S9=FALSE,S10=FALSE,S11=FALSE,S12=FALSE),20,IF(AND(R5=FALSE,R6=FALSE,R7=FALSE,R8=FALSE,R9=FALSE,R10,R11=FALSE,R12=FALSE,S5=FALSE,S6,S7=FALSE,S8=FALSE,S9=FALSE,S10=FALSE,S11=FALSE,S12=FALSE),25,IF(AND(R5=FALSE,R6=FALSE,R7=FALSE,R8=FALSE,R9=FALSE,R10,R11=FALSE,R12=FALSE,S5=FALSE,S6=FALSE,S7,S8=FALSE,S9=FALSE,S10=FALSE,S11=FALSE,S12=FALSE),5,IF(AND(R5=FALSE,R6=FALSE,R7=FALSE,R8=FALSE,R9=FALSE,R10,R11=FALSE,R12=FALSE,S5=FALSE,S6=FALSE,S7=FALSE,S8,S9=FALSE,S10=FALSE,S11=FALSE,S12=FALSE),5,IF(AND(R5=FALSE,R6=FALSE,R7=FALSE,R8=FALSE,R9=FALSE,R10,R11=FALSE,R12=FALSE,S5=FALSE,S6=FALSE,S7=FALSE,S8=FALSE,S9,S10=FALSE,S11=FALSE,S12=FALSE),4,IF(AND(R5=FALSE,R6=FALSE,R7=FALSE,R8=FALSE,R9=FALSE,R10,R11=FALSE,R12=FALSE,S5=FALSE,S6=FALSE,S7=FALSE,S8=FALSE,S9=FALSE,S10=FALSE,S11,S12=FALSE),0.75,IF(AND(R5=FALSE,R6=FALSE,R7=FALSE,R8=FALSE,R9=FALSE,R10,R11=FALSE,R12=FALSE,S5=FALSE,S6=FALSE,S7=FALSE,S8=FALSE,S9=FALSE,S10=FALSE,S11=FALSE,S12),0.75,IF(AND(R5=FALSE,R6=FALSE,R7=FALSE,R8=FALSE,R9=FALSE,R10=FALSE,R11,R12=FALSE,S5,S6=FALSE,S7=FALSE,S8=FALSE,S9=FALSE,S10=FALSE,S11=FALSE,S12=FALSE),20,IF(AND(R5=FALSE,R6=FALSE,R7=FALSE,R8=FALSE,R9=FALSE,R10=FALSE,R11,R12=FALSE,S5=FALSE,S6,S7=FALSE,S8=FALSE,S9=FALSE,S10=FALSE,S11=FALSE,S12=FALSE),25,IF(AND(R5=FALSE,R6=FALSE,R7=FALSE,R8=FALSE,R9=FALSE,R10=FALSE,R11,R12=FALSE,S5=FALSE,S6=FALSE,S7,S8=FALSE,S9=FALSE,S10=FALSE,S11=FALSE,S12=FALSE),5,IF(AND(R5=FALSE,R6=FALSE,R7=FALSE,R8=FALSE,R9=FALSE,R10=FALSE,R11,R12=FALSE,S5=FALSE,S6=FALSE,S7=FALSE,S8,S9=FALSE,S10=FALSE,S11=FALSE,S12=FALSE),5,IF(AND(R5=FALSE,R6=FALSE,R7=FALSE,R8=FALSE,R9=FALSE,R10=FALSE,R11,R12=FALSE,S5=FALSE,S6=FALSE,S7=FALSE,S8=FALSE,S9,S10=FALSE,S11=FALSE,S12=FALSE),4,IF(AND(R5=FALSE,R6=FALSE,R7=FALSE,R8=FALSE,R9=FALSE,R10=FALSE,R11,R12=FALSE,S5=FALSE,S6=FALSE,S7=FALSE,S8=FALSE,S9=FALSE,S10,S11=FALSE,S12=FALSE),4,IF(AND(R5=FALSE,R6=FALSE,R7=FALSE,R8=FALSE,R9=FALSE,R10=FALSE,R11,R12=FALSE,S5=FALSE,S6=FALSE,S7=FALSE,S8=FALSE,S9=FALSE,S10=FALSE,S11=FALSE,S12),0.75,IF(AND(R5=FALSE,R6=FALSE,R7=FALSE,R8=FALSE,R9=FALSE,R10=FALSE,R11=FALSE,R12,S5,S6=FALSE,S7=FALSE,S8=FALSE,S9=FALSE,S10=FALSE,S11=FALSE,S12=FALSE),20,IF(AND(R5=FALSE,R6=FALSE,R7=FALSE,R8=FALSE,R9=FALSE,R10=FALSE,R11=FALSE,R12,S5=FALSE,S6,S7=FALSE,S8=FALSE,S9=FALSE,S10=FALSE,S11=FALSE,S12=FALSE),25,IF(AND(R5=FALSE,R6=FALSE,R7=FALSE,R8=FALSE,R9=FALSE,R10=FALSE,R11=FALSE,R12,S5=FALSE,S6=FALSE,S7,S8=FALSE,S9=FALSE,S10=FALSE,S11=FALSE,S12=FALSE),5,IF(AND(R5=FALSE,R6=FALSE,R7=FALSE,R8=FALSE,R9=FALSE,R10=FALSE,R11=FALSE,R12,S5=FALSE,S6=FALSE,S7=FALSE,S8,S9=FALSE,S10=FALSE,S11=FALSE,S12=FALSE),5,IF(AND(R5=FALSE,R6=FALSE,R7=FALSE,R8=FALSE,R9=FALSE,R10=FALSE,R11=FALSE,R12,S5=FALSE,S6=FALSE,S7=FALSE,S8=FALSE,S9,S10=FALSE,S11=FALSE,S12=FALSE),4,IF(AND(R5=FALSE,R6=FALSE,R7=FALSE,R8=FALSE,R9=FALSE,R10=FALSE,R11=FALSE,R12,S5=FALSE,S6=FALSE,S7=FALSE,S8=FALSE,S9=FALSE,S10,S11=FALSE,S12=FALSE),4,IF(AND(R5=FALSE,R6=FALSE,R7=FALSE,R8=FALSE,R9=FALSE,R10=FALSE,R11=FALSE,R12,S5=FALSE,S6=FALSE,S7=FALSE,S8=FALSE,S9=FALSE,S10=FALSE,S11,S12=FALSE),0.75,""))))))))))))))))))))))))))))))))))))))))))))))))</f>
        <v/>
      </c>
    </row>
    <row r="18" spans="1:17" x14ac:dyDescent="0.25">
      <c r="E18" s="8"/>
      <c r="P18" s="2">
        <f>F5</f>
        <v>0</v>
      </c>
      <c r="Q18" s="2" t="e">
        <f>(F5*Q17)/P17</f>
        <v>#VALUE!</v>
      </c>
    </row>
    <row r="19" spans="1:17" x14ac:dyDescent="0.25">
      <c r="A19" s="3" t="s">
        <v>55</v>
      </c>
      <c r="E19" s="8">
        <v>1</v>
      </c>
    </row>
    <row r="20" spans="1:17" x14ac:dyDescent="0.25">
      <c r="E20" s="8"/>
    </row>
    <row r="21" spans="1:17" ht="14.45" customHeight="1" x14ac:dyDescent="0.25">
      <c r="A21" s="3" t="s">
        <v>56</v>
      </c>
      <c r="B21" s="9" t="str">
        <f>IF(E19=16,P67,IF(E19=41,P67,IF(E19=40,P67,IF(E19=39,P67,IF(E19=31,P67,IF(E19=9,P67,IF(E19=8,P67,IF(E19=27,P67,IF(E19=34,P67,IF(E19=33,P67,IF(E19=35,P67,IF(E19=20,P71,IF(E19=38,P71,IF(E19=15,P71,IF(E19=17,P71,IF(E19=30,P71,IF(E19=11,P71,IF(E19=2,P71,IF(E19=4,P71,IF(E19=32,P71,IF(E19=7,P71,IF(E19=21,P71,IF(E19=6,P71,IF(E19=10,P73,IF(E19=5,P75,IF(E19=3,P75,IF(E19=14,P75,IF(E19=23,P75,IF(E19=24,P75,IF(E19=29,P75,IF(E19=36,P75,IF(E19=37,P75,IF(E19=42,P77,IF(E19=44,P77,IF(E19=43,P79,IF(E19=22,P79,IF(E19=25,P79,IF(E19=28,P79,IF(E19=12,P81,IF(E19=13,P81,IF(E19=19,P81,IF(E19=18,P81,IF(E19=26,P81,"")))))))))))))))))))))))))))))))))))))))))))</f>
        <v/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P21" s="2">
        <v>2</v>
      </c>
      <c r="Q21" s="2" t="s">
        <v>29</v>
      </c>
    </row>
    <row r="22" spans="1:17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P22" s="2">
        <v>3</v>
      </c>
      <c r="Q22" s="2" t="s">
        <v>37</v>
      </c>
    </row>
    <row r="23" spans="1:17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P23" s="2">
        <v>4</v>
      </c>
      <c r="Q23" s="2" t="s">
        <v>30</v>
      </c>
    </row>
    <row r="24" spans="1:17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P24" s="2">
        <v>5</v>
      </c>
      <c r="Q24" s="2" t="s">
        <v>36</v>
      </c>
    </row>
    <row r="25" spans="1:17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P25" s="2">
        <v>6</v>
      </c>
      <c r="Q25" s="2" t="s">
        <v>34</v>
      </c>
    </row>
    <row r="26" spans="1:17" x14ac:dyDescent="0.25">
      <c r="P26" s="2">
        <v>7</v>
      </c>
      <c r="Q26" s="2" t="s">
        <v>32</v>
      </c>
    </row>
    <row r="27" spans="1:17" x14ac:dyDescent="0.25">
      <c r="B27" s="9" t="str">
        <f>IF(E19=16,P68,IF(E19=41,P68,IF(E19=40,P68,IF(E19=39,P68,IF(E19=31,P68,IF(E19=34,P69,IF(E19=8,P70,IF(E19=9,P70,IF(E19=27,P70,IF(E19=33,P70,IF(E19=35,P70,IF(E19=20,P72,IF(E19=38,P72,IF(E19=15,P72,IF(E19=17,P72,IF(E19=30,P72,IF(E19=11,P72,IF(E19=2,P72,IF(E19=4,P72,IF(E19=32,P72,IF(E19=7,P72,IF(E19=21,P72,IF(E19=6,P72,IF(E19=10,P74,IF(E19=5,P76,IF(E19=3,P76,IF(E19=14,P76,IF(E19=23,P76,IF(E19=24,P76,IF(E19=29,P76,IF(E19=36,P76,IF(E19=37,P76,IF(E19=42,P78,IF(E19=43,P80,IF(E19=22,P80,IF(E19=25,P80,IF(E19=28,P80,"")))))))))))))))))))))))))))))))))))))</f>
        <v/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2">
        <v>8</v>
      </c>
      <c r="Q27" s="2" t="s">
        <v>18</v>
      </c>
    </row>
    <row r="28" spans="1:17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">
        <v>9</v>
      </c>
      <c r="Q28" s="2" t="s">
        <v>17</v>
      </c>
    </row>
    <row r="29" spans="1:17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">
        <v>10</v>
      </c>
      <c r="Q29" s="2" t="s">
        <v>35</v>
      </c>
    </row>
    <row r="30" spans="1:17" x14ac:dyDescent="0.25">
      <c r="P30" s="2">
        <v>11</v>
      </c>
      <c r="Q30" s="2" t="s">
        <v>28</v>
      </c>
    </row>
    <row r="31" spans="1:17" x14ac:dyDescent="0.25">
      <c r="P31" s="2">
        <v>12</v>
      </c>
      <c r="Q31" s="2" t="s">
        <v>50</v>
      </c>
    </row>
    <row r="32" spans="1:17" x14ac:dyDescent="0.25">
      <c r="P32" s="2">
        <v>13</v>
      </c>
      <c r="Q32" s="2" t="s">
        <v>51</v>
      </c>
    </row>
    <row r="33" spans="1:17" x14ac:dyDescent="0.25">
      <c r="A33" s="1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>
        <v>14</v>
      </c>
      <c r="Q33" s="2" t="s">
        <v>38</v>
      </c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>
        <v>15</v>
      </c>
      <c r="Q34" s="2" t="s">
        <v>25</v>
      </c>
    </row>
    <row r="35" spans="1:17" x14ac:dyDescent="0.25">
      <c r="P35" s="2">
        <v>16</v>
      </c>
      <c r="Q35" s="2" t="s">
        <v>12</v>
      </c>
    </row>
    <row r="36" spans="1:17" x14ac:dyDescent="0.25">
      <c r="A36" s="8"/>
      <c r="B36" s="8">
        <v>1</v>
      </c>
      <c r="P36" s="2">
        <v>17</v>
      </c>
      <c r="Q36" s="2" t="s">
        <v>26</v>
      </c>
    </row>
    <row r="37" spans="1:17" x14ac:dyDescent="0.25">
      <c r="P37" s="2">
        <v>18</v>
      </c>
      <c r="Q37" s="2" t="s">
        <v>53</v>
      </c>
    </row>
    <row r="38" spans="1:17" x14ac:dyDescent="0.25">
      <c r="B38" s="3" t="str">
        <f>IF(B36=2,P88,IF(B36=3,R88,IF(B36=4,T88,IF(B36=5,V88,""))))</f>
        <v/>
      </c>
      <c r="F38" s="3" t="str">
        <f>IF(B36=2,P100,IF(B36=3,R102,IF(B36=4,T94,IF(B36=5,V99,""))))</f>
        <v/>
      </c>
      <c r="P38" s="2">
        <v>19</v>
      </c>
      <c r="Q38" s="2" t="s">
        <v>52</v>
      </c>
    </row>
    <row r="39" spans="1:17" x14ac:dyDescent="0.25">
      <c r="B39" s="3" t="str">
        <f>IF(B36=2,P89,IF(B36=3,R89,IF(B36=4,T89,IF(B36=5,V89,""))))</f>
        <v/>
      </c>
      <c r="F39" s="3" t="str">
        <f>IF(B36=2,P101,IF(B36=3,R103,IF(B36=4,T95,IF(B36=5,V100,IF(B36=5,V100,"")))))</f>
        <v/>
      </c>
      <c r="P39" s="2">
        <v>20</v>
      </c>
      <c r="Q39" s="2" t="s">
        <v>23</v>
      </c>
    </row>
    <row r="40" spans="1:17" x14ac:dyDescent="0.25">
      <c r="B40" s="3" t="str">
        <f>IF(B36=2,P90,IF(B36=3,R90,IF(B36=4,T90,IF(B36=5,V90,""))))</f>
        <v/>
      </c>
      <c r="F40" s="3" t="str">
        <f>IF(B36=2,P102,IF(B36=3,R104,IF(B36=4,T96,IF(B36=5,V101,""))))</f>
        <v/>
      </c>
      <c r="P40" s="2">
        <v>21</v>
      </c>
      <c r="Q40" s="2" t="s">
        <v>33</v>
      </c>
    </row>
    <row r="41" spans="1:17" x14ac:dyDescent="0.25">
      <c r="B41" s="3" t="str">
        <f>IF(B36=2,P91,IF(B36=3,R91,IF(B36=4,T91,IF(B36=5,V91,""))))</f>
        <v/>
      </c>
      <c r="F41" s="3" t="str">
        <f>IF(B36=2,P103,IF(B36=3,R105,IF(B36=4,T97,IF(B36=5,V102,""))))</f>
        <v/>
      </c>
      <c r="P41" s="2">
        <v>22</v>
      </c>
      <c r="Q41" s="2" t="s">
        <v>47</v>
      </c>
    </row>
    <row r="42" spans="1:17" x14ac:dyDescent="0.25">
      <c r="B42" s="3" t="str">
        <f>IF(B36=2,P92,IF(B36=3,R92,IF(B36=4,T92,IF(B36=5,V92,""))))</f>
        <v/>
      </c>
      <c r="F42" s="3" t="str">
        <f>IF(B36=2,P104,IF(B36=3,R106,IF(B36=4,T98,IF(B36=5,V103,""))))</f>
        <v/>
      </c>
      <c r="P42" s="2">
        <v>23</v>
      </c>
      <c r="Q42" s="2" t="s">
        <v>39</v>
      </c>
    </row>
    <row r="43" spans="1:17" x14ac:dyDescent="0.25">
      <c r="B43" s="3" t="str">
        <f>IF(B36=2,P93,IF(B36=3,R93,IF(B36=4,T93,IF(B36=5,V93,""))))</f>
        <v/>
      </c>
      <c r="F43" s="3" t="str">
        <f>IF(B36=2,P105,IF(B36=3,R107,IF(B36=4,T99,IF(B36=5,V104,""))))</f>
        <v/>
      </c>
      <c r="P43" s="2">
        <v>24</v>
      </c>
      <c r="Q43" s="2" t="s">
        <v>40</v>
      </c>
    </row>
    <row r="44" spans="1:17" x14ac:dyDescent="0.25">
      <c r="B44" s="3" t="str">
        <f>IF(B36=2,P94,IF(B36=3,R94,IF(B36=5,V94,"")))</f>
        <v/>
      </c>
      <c r="F44" s="3" t="str">
        <f>IF(B36=2,P106,IF(B36=3,R108,IF(B36=5,V105,"")))</f>
        <v/>
      </c>
      <c r="P44" s="2">
        <v>25</v>
      </c>
      <c r="Q44" s="2" t="s">
        <v>48</v>
      </c>
    </row>
    <row r="45" spans="1:17" x14ac:dyDescent="0.25">
      <c r="B45" s="3" t="str">
        <f>IF(B36=2,P95,IF(B36=3,R95,IF(B36=5,V95,"")))</f>
        <v/>
      </c>
      <c r="F45" s="3" t="str">
        <f>IF(B36=2,P107,IF(B36=3,R109,IF(B36=5,V106,"")))</f>
        <v/>
      </c>
      <c r="P45" s="2">
        <v>26</v>
      </c>
      <c r="Q45" s="2" t="s">
        <v>54</v>
      </c>
    </row>
    <row r="46" spans="1:17" x14ac:dyDescent="0.25">
      <c r="B46" s="3" t="str">
        <f>IF(B36=2,P96,IF(B36=3,R96,IF(B36=5,V96,"")))</f>
        <v/>
      </c>
      <c r="F46" s="3" t="str">
        <f>IF(B36=2,P108,IF(B36=3,R110,IF(B36=5,V107,"")))</f>
        <v/>
      </c>
      <c r="P46" s="2">
        <v>27</v>
      </c>
      <c r="Q46" s="2" t="s">
        <v>19</v>
      </c>
    </row>
    <row r="47" spans="1:17" x14ac:dyDescent="0.25">
      <c r="B47" s="3" t="str">
        <f>IF(B36=2,P97,IF(B36=3,R97,IF(B36=5,V97,"")))</f>
        <v/>
      </c>
      <c r="F47" s="3" t="str">
        <f>IF(B36=2,P109,IF(B36=3,R111,IF(B36=5,V108,"")))</f>
        <v/>
      </c>
      <c r="P47" s="2">
        <v>28</v>
      </c>
      <c r="Q47" s="2" t="s">
        <v>49</v>
      </c>
    </row>
    <row r="48" spans="1:17" x14ac:dyDescent="0.25">
      <c r="B48" s="3" t="str">
        <f>IF(B36=2,P98,IF(B36=3,R98,IF(B36=5,V98,"")))</f>
        <v/>
      </c>
      <c r="F48" s="3" t="str">
        <f>IF(B36=2,P110,IF(B36=3,R112,IF(B36=5,V109,"")))</f>
        <v/>
      </c>
      <c r="P48" s="2">
        <v>29</v>
      </c>
      <c r="Q48" s="2" t="s">
        <v>41</v>
      </c>
    </row>
    <row r="49" spans="2:17" x14ac:dyDescent="0.25">
      <c r="B49" s="3" t="str">
        <f>IF(B36=2,P99,IF(B36=3,R99,""))</f>
        <v/>
      </c>
      <c r="F49" s="3" t="str">
        <f>IF(B36=2,P111,IF(B36=3,R113,""))</f>
        <v/>
      </c>
      <c r="P49" s="2">
        <v>30</v>
      </c>
      <c r="Q49" s="2" t="s">
        <v>27</v>
      </c>
    </row>
    <row r="50" spans="2:17" x14ac:dyDescent="0.25">
      <c r="B50" s="3" t="str">
        <f>IF(B36=3,R100,"")</f>
        <v/>
      </c>
      <c r="F50" s="3" t="str">
        <f>IF(B36=3,R114,"")</f>
        <v/>
      </c>
      <c r="P50" s="2">
        <v>31</v>
      </c>
      <c r="Q50" s="2" t="s">
        <v>16</v>
      </c>
    </row>
    <row r="51" spans="2:17" x14ac:dyDescent="0.25">
      <c r="B51" s="3" t="str">
        <f>IF(B36=3,R101,"")</f>
        <v/>
      </c>
      <c r="P51" s="2">
        <v>32</v>
      </c>
      <c r="Q51" s="2" t="s">
        <v>31</v>
      </c>
    </row>
    <row r="52" spans="2:17" x14ac:dyDescent="0.25">
      <c r="P52" s="2">
        <v>33</v>
      </c>
      <c r="Q52" s="2" t="s">
        <v>21</v>
      </c>
    </row>
    <row r="53" spans="2:17" x14ac:dyDescent="0.25">
      <c r="P53" s="2">
        <v>34</v>
      </c>
      <c r="Q53" s="2" t="s">
        <v>20</v>
      </c>
    </row>
    <row r="54" spans="2:17" x14ac:dyDescent="0.25">
      <c r="P54" s="2">
        <v>35</v>
      </c>
      <c r="Q54" s="2" t="s">
        <v>22</v>
      </c>
    </row>
    <row r="55" spans="2:17" x14ac:dyDescent="0.25">
      <c r="P55" s="2">
        <v>36</v>
      </c>
      <c r="Q55" s="2" t="s">
        <v>42</v>
      </c>
    </row>
    <row r="56" spans="2:17" x14ac:dyDescent="0.25">
      <c r="P56" s="2">
        <v>37</v>
      </c>
      <c r="Q56" s="2" t="s">
        <v>43</v>
      </c>
    </row>
    <row r="57" spans="2:17" x14ac:dyDescent="0.25">
      <c r="P57" s="2">
        <v>38</v>
      </c>
      <c r="Q57" s="2" t="s">
        <v>24</v>
      </c>
    </row>
    <row r="58" spans="2:17" x14ac:dyDescent="0.25">
      <c r="P58" s="2">
        <v>39</v>
      </c>
      <c r="Q58" s="2" t="s">
        <v>15</v>
      </c>
    </row>
    <row r="59" spans="2:17" x14ac:dyDescent="0.25">
      <c r="P59" s="2">
        <v>40</v>
      </c>
      <c r="Q59" s="2" t="s">
        <v>14</v>
      </c>
    </row>
    <row r="60" spans="2:17" x14ac:dyDescent="0.25">
      <c r="P60" s="2">
        <v>41</v>
      </c>
      <c r="Q60" s="2" t="s">
        <v>13</v>
      </c>
    </row>
    <row r="61" spans="2:17" x14ac:dyDescent="0.25">
      <c r="P61" s="2">
        <v>42</v>
      </c>
      <c r="Q61" s="2" t="s">
        <v>44</v>
      </c>
    </row>
    <row r="62" spans="2:17" x14ac:dyDescent="0.25">
      <c r="P62" s="2">
        <v>43</v>
      </c>
      <c r="Q62" s="2" t="s">
        <v>46</v>
      </c>
    </row>
    <row r="63" spans="2:17" x14ac:dyDescent="0.25">
      <c r="P63" s="2">
        <v>44</v>
      </c>
      <c r="Q63" s="2" t="s">
        <v>45</v>
      </c>
    </row>
    <row r="67" spans="16:16" x14ac:dyDescent="0.25">
      <c r="P67" s="2" t="s">
        <v>60</v>
      </c>
    </row>
    <row r="68" spans="16:16" x14ac:dyDescent="0.25">
      <c r="P68" s="2" t="s">
        <v>58</v>
      </c>
    </row>
    <row r="69" spans="16:16" x14ac:dyDescent="0.25">
      <c r="P69" s="2" t="s">
        <v>57</v>
      </c>
    </row>
    <row r="70" spans="16:16" x14ac:dyDescent="0.25">
      <c r="P70" s="2" t="s">
        <v>59</v>
      </c>
    </row>
    <row r="71" spans="16:16" x14ac:dyDescent="0.25">
      <c r="P71" s="2" t="s">
        <v>61</v>
      </c>
    </row>
    <row r="72" spans="16:16" x14ac:dyDescent="0.25">
      <c r="P72" s="2" t="s">
        <v>62</v>
      </c>
    </row>
    <row r="73" spans="16:16" x14ac:dyDescent="0.25">
      <c r="P73" s="2" t="s">
        <v>63</v>
      </c>
    </row>
    <row r="74" spans="16:16" x14ac:dyDescent="0.25">
      <c r="P74" s="2" t="s">
        <v>64</v>
      </c>
    </row>
    <row r="75" spans="16:16" x14ac:dyDescent="0.25">
      <c r="P75" s="2" t="s">
        <v>65</v>
      </c>
    </row>
    <row r="76" spans="16:16" x14ac:dyDescent="0.25">
      <c r="P76" s="2" t="s">
        <v>66</v>
      </c>
    </row>
    <row r="77" spans="16:16" x14ac:dyDescent="0.25">
      <c r="P77" s="2" t="s">
        <v>67</v>
      </c>
    </row>
    <row r="78" spans="16:16" x14ac:dyDescent="0.25">
      <c r="P78" s="2" t="s">
        <v>68</v>
      </c>
    </row>
    <row r="79" spans="16:16" x14ac:dyDescent="0.25">
      <c r="P79" s="2" t="s">
        <v>69</v>
      </c>
    </row>
    <row r="80" spans="16:16" x14ac:dyDescent="0.25">
      <c r="P80" s="2" t="s">
        <v>70</v>
      </c>
    </row>
    <row r="81" spans="16:22" x14ac:dyDescent="0.25">
      <c r="P81" s="2" t="s">
        <v>71</v>
      </c>
    </row>
    <row r="83" spans="16:22" x14ac:dyDescent="0.25">
      <c r="P83" s="2" t="s">
        <v>74</v>
      </c>
    </row>
    <row r="84" spans="16:22" x14ac:dyDescent="0.25">
      <c r="P84" s="2" t="s">
        <v>75</v>
      </c>
    </row>
    <row r="85" spans="16:22" x14ac:dyDescent="0.25">
      <c r="P85" s="2" t="s">
        <v>76</v>
      </c>
    </row>
    <row r="86" spans="16:22" x14ac:dyDescent="0.25">
      <c r="P86" s="2" t="s">
        <v>77</v>
      </c>
    </row>
    <row r="88" spans="16:22" x14ac:dyDescent="0.25">
      <c r="P88" s="10" t="s">
        <v>78</v>
      </c>
      <c r="R88" s="2" t="s">
        <v>95</v>
      </c>
      <c r="T88" s="2" t="s">
        <v>122</v>
      </c>
      <c r="V88" s="2" t="s">
        <v>129</v>
      </c>
    </row>
    <row r="89" spans="16:22" x14ac:dyDescent="0.25">
      <c r="P89" s="2" t="s">
        <v>29</v>
      </c>
      <c r="R89" s="2" t="s">
        <v>96</v>
      </c>
      <c r="T89" s="2" t="s">
        <v>123</v>
      </c>
      <c r="V89" s="2" t="s">
        <v>130</v>
      </c>
    </row>
    <row r="90" spans="16:22" x14ac:dyDescent="0.25">
      <c r="P90" s="2" t="s">
        <v>30</v>
      </c>
      <c r="R90" s="2" t="s">
        <v>97</v>
      </c>
      <c r="T90" s="2" t="s">
        <v>124</v>
      </c>
      <c r="V90" s="2" t="s">
        <v>131</v>
      </c>
    </row>
    <row r="91" spans="16:22" x14ac:dyDescent="0.25">
      <c r="P91" s="2" t="s">
        <v>79</v>
      </c>
      <c r="R91" s="2" t="s">
        <v>98</v>
      </c>
      <c r="T91" s="2" t="s">
        <v>12</v>
      </c>
      <c r="V91" s="2" t="s">
        <v>132</v>
      </c>
    </row>
    <row r="92" spans="16:22" x14ac:dyDescent="0.25">
      <c r="P92" s="2" t="s">
        <v>80</v>
      </c>
      <c r="R92" s="2" t="s">
        <v>99</v>
      </c>
      <c r="T92" s="2" t="s">
        <v>125</v>
      </c>
      <c r="V92" s="2" t="s">
        <v>133</v>
      </c>
    </row>
    <row r="93" spans="16:22" x14ac:dyDescent="0.25">
      <c r="P93" s="2" t="s">
        <v>81</v>
      </c>
      <c r="R93" s="2" t="s">
        <v>100</v>
      </c>
      <c r="T93" s="2" t="s">
        <v>126</v>
      </c>
      <c r="V93" s="2" t="s">
        <v>134</v>
      </c>
    </row>
    <row r="94" spans="16:22" x14ac:dyDescent="0.25">
      <c r="P94" s="2" t="s">
        <v>25</v>
      </c>
      <c r="R94" s="2" t="s">
        <v>101</v>
      </c>
      <c r="T94" s="2" t="s">
        <v>127</v>
      </c>
      <c r="V94" s="2" t="s">
        <v>135</v>
      </c>
    </row>
    <row r="95" spans="16:22" x14ac:dyDescent="0.25">
      <c r="P95" s="2" t="s">
        <v>26</v>
      </c>
      <c r="R95" s="2" t="s">
        <v>102</v>
      </c>
      <c r="T95" s="2" t="s">
        <v>16</v>
      </c>
      <c r="V95" s="2" t="s">
        <v>136</v>
      </c>
    </row>
    <row r="96" spans="16:22" x14ac:dyDescent="0.25">
      <c r="P96" s="2" t="s">
        <v>23</v>
      </c>
      <c r="R96" s="2" t="s">
        <v>103</v>
      </c>
      <c r="T96" s="2" t="s">
        <v>128</v>
      </c>
      <c r="V96" s="2" t="s">
        <v>18</v>
      </c>
    </row>
    <row r="97" spans="16:22" x14ac:dyDescent="0.25">
      <c r="P97" s="2" t="s">
        <v>82</v>
      </c>
      <c r="R97" s="2" t="s">
        <v>104</v>
      </c>
      <c r="T97" s="2" t="s">
        <v>15</v>
      </c>
      <c r="V97" s="2" t="s">
        <v>17</v>
      </c>
    </row>
    <row r="98" spans="16:22" x14ac:dyDescent="0.25">
      <c r="P98" s="2" t="s">
        <v>83</v>
      </c>
      <c r="R98" s="2" t="s">
        <v>105</v>
      </c>
      <c r="T98" s="2" t="s">
        <v>14</v>
      </c>
      <c r="V98" s="2" t="s">
        <v>137</v>
      </c>
    </row>
    <row r="99" spans="16:22" x14ac:dyDescent="0.25">
      <c r="P99" s="2" t="s">
        <v>84</v>
      </c>
      <c r="R99" s="2" t="s">
        <v>106</v>
      </c>
      <c r="T99" s="2" t="s">
        <v>13</v>
      </c>
      <c r="V99" s="2" t="s">
        <v>138</v>
      </c>
    </row>
    <row r="100" spans="16:22" x14ac:dyDescent="0.25">
      <c r="P100" s="2" t="s">
        <v>85</v>
      </c>
      <c r="R100" s="2" t="s">
        <v>107</v>
      </c>
      <c r="V100" s="2" t="s">
        <v>139</v>
      </c>
    </row>
    <row r="101" spans="16:22" x14ac:dyDescent="0.25">
      <c r="P101" s="2" t="s">
        <v>86</v>
      </c>
      <c r="R101" s="2" t="s">
        <v>108</v>
      </c>
      <c r="V101" s="2" t="s">
        <v>140</v>
      </c>
    </row>
    <row r="102" spans="16:22" x14ac:dyDescent="0.25">
      <c r="P102" s="2" t="s">
        <v>87</v>
      </c>
      <c r="R102" s="2" t="s">
        <v>109</v>
      </c>
      <c r="V102" s="2" t="s">
        <v>141</v>
      </c>
    </row>
    <row r="103" spans="16:22" x14ac:dyDescent="0.25">
      <c r="P103" s="2" t="s">
        <v>88</v>
      </c>
      <c r="R103" s="2" t="s">
        <v>110</v>
      </c>
      <c r="V103" s="2" t="s">
        <v>19</v>
      </c>
    </row>
    <row r="104" spans="16:22" x14ac:dyDescent="0.25">
      <c r="P104" s="2" t="s">
        <v>89</v>
      </c>
      <c r="R104" s="2" t="s">
        <v>111</v>
      </c>
      <c r="V104" s="2" t="s">
        <v>142</v>
      </c>
    </row>
    <row r="105" spans="16:22" x14ac:dyDescent="0.25">
      <c r="P105" s="2" t="s">
        <v>90</v>
      </c>
      <c r="R105" s="2" t="s">
        <v>112</v>
      </c>
      <c r="V105" s="2" t="s">
        <v>143</v>
      </c>
    </row>
    <row r="106" spans="16:22" x14ac:dyDescent="0.25">
      <c r="P106" s="2" t="s">
        <v>91</v>
      </c>
      <c r="R106" s="2" t="s">
        <v>113</v>
      </c>
      <c r="V106" s="2" t="s">
        <v>144</v>
      </c>
    </row>
    <row r="107" spans="16:22" x14ac:dyDescent="0.25">
      <c r="P107" s="2" t="s">
        <v>27</v>
      </c>
      <c r="R107" s="2" t="s">
        <v>114</v>
      </c>
      <c r="V107" s="2" t="s">
        <v>21</v>
      </c>
    </row>
    <row r="108" spans="16:22" x14ac:dyDescent="0.25">
      <c r="P108" s="2" t="s">
        <v>31</v>
      </c>
      <c r="R108" s="2" t="s">
        <v>115</v>
      </c>
      <c r="V108" s="2" t="s">
        <v>22</v>
      </c>
    </row>
    <row r="109" spans="16:22" x14ac:dyDescent="0.25">
      <c r="P109" s="2" t="s">
        <v>92</v>
      </c>
      <c r="R109" s="2" t="s">
        <v>116</v>
      </c>
      <c r="V109" s="2" t="s">
        <v>145</v>
      </c>
    </row>
    <row r="110" spans="16:22" x14ac:dyDescent="0.25">
      <c r="P110" s="2" t="s">
        <v>93</v>
      </c>
      <c r="R110" s="2" t="s">
        <v>117</v>
      </c>
    </row>
    <row r="111" spans="16:22" x14ac:dyDescent="0.25">
      <c r="P111" s="2" t="s">
        <v>94</v>
      </c>
      <c r="R111" s="2" t="s">
        <v>118</v>
      </c>
    </row>
    <row r="112" spans="16:22" x14ac:dyDescent="0.25">
      <c r="R112" s="2" t="s">
        <v>119</v>
      </c>
    </row>
    <row r="113" spans="18:18" x14ac:dyDescent="0.25">
      <c r="R113" s="2" t="s">
        <v>120</v>
      </c>
    </row>
    <row r="114" spans="18:18" x14ac:dyDescent="0.25">
      <c r="R114" s="2" t="s">
        <v>121</v>
      </c>
    </row>
  </sheetData>
  <sheetProtection algorithmName="SHA-512" hashValue="mTHOyOzf7X5oiRzfhFl5EDRH3HbNCZx5Y1JT9ygCxEMZzTz3mWPJ/FctuL7yQhs9po5KzGxBaVCiJmQtkG/HZw==" saltValue="ftggMEXbX0LgctCczjTXgQ==" spinCount="100000" sheet="1" objects="1" scenarios="1"/>
  <sortState xmlns:xlrd2="http://schemas.microsoft.com/office/spreadsheetml/2017/richdata2" ref="Q21:Q63">
    <sortCondition ref="Q21:Q63"/>
  </sortState>
  <mergeCells count="5">
    <mergeCell ref="A1:O2"/>
    <mergeCell ref="A16:O17"/>
    <mergeCell ref="B21:N25"/>
    <mergeCell ref="B27:O29"/>
    <mergeCell ref="A33:O34"/>
  </mergeCells>
  <conditionalFormatting sqref="M5">
    <cfRule type="containsErrors" dxfId="0" priority="1">
      <formula>ISERROR(M5)</formula>
    </cfRule>
  </conditionalFormatting>
  <pageMargins left="0.7" right="0.7" top="0.75" bottom="0.75" header="0.3" footer="0.3"/>
  <pageSetup paperSize="9" orientation="landscape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381000</xdr:colOff>
                    <xdr:row>3</xdr:row>
                    <xdr:rowOff>171450</xdr:rowOff>
                  </from>
                  <to>
                    <xdr:col>3</xdr:col>
                    <xdr:colOff>457200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381000</xdr:colOff>
                    <xdr:row>4</xdr:row>
                    <xdr:rowOff>180975</xdr:rowOff>
                  </from>
                  <to>
                    <xdr:col>3</xdr:col>
                    <xdr:colOff>457200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381000</xdr:colOff>
                    <xdr:row>5</xdr:row>
                    <xdr:rowOff>180975</xdr:rowOff>
                  </from>
                  <to>
                    <xdr:col>3</xdr:col>
                    <xdr:colOff>457200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381000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381000</xdr:colOff>
                    <xdr:row>8</xdr:row>
                    <xdr:rowOff>9525</xdr:rowOff>
                  </from>
                  <to>
                    <xdr:col>3</xdr:col>
                    <xdr:colOff>457200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381000</xdr:colOff>
                    <xdr:row>9</xdr:row>
                    <xdr:rowOff>9525</xdr:rowOff>
                  </from>
                  <to>
                    <xdr:col>3</xdr:col>
                    <xdr:colOff>457200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381000</xdr:colOff>
                    <xdr:row>10</xdr:row>
                    <xdr:rowOff>9525</xdr:rowOff>
                  </from>
                  <to>
                    <xdr:col>3</xdr:col>
                    <xdr:colOff>457200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381000</xdr:colOff>
                    <xdr:row>11</xdr:row>
                    <xdr:rowOff>19050</xdr:rowOff>
                  </from>
                  <to>
                    <xdr:col>3</xdr:col>
                    <xdr:colOff>457200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352425</xdr:colOff>
                    <xdr:row>3</xdr:row>
                    <xdr:rowOff>171450</xdr:rowOff>
                  </from>
                  <to>
                    <xdr:col>10</xdr:col>
                    <xdr:colOff>428625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352425</xdr:colOff>
                    <xdr:row>4</xdr:row>
                    <xdr:rowOff>180975</xdr:rowOff>
                  </from>
                  <to>
                    <xdr:col>10</xdr:col>
                    <xdr:colOff>428625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352425</xdr:colOff>
                    <xdr:row>5</xdr:row>
                    <xdr:rowOff>180975</xdr:rowOff>
                  </from>
                  <to>
                    <xdr:col>10</xdr:col>
                    <xdr:colOff>428625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352425</xdr:colOff>
                    <xdr:row>7</xdr:row>
                    <xdr:rowOff>0</xdr:rowOff>
                  </from>
                  <to>
                    <xdr:col>10</xdr:col>
                    <xdr:colOff>428625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352425</xdr:colOff>
                    <xdr:row>8</xdr:row>
                    <xdr:rowOff>9525</xdr:rowOff>
                  </from>
                  <to>
                    <xdr:col>10</xdr:col>
                    <xdr:colOff>428625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352425</xdr:colOff>
                    <xdr:row>9</xdr:row>
                    <xdr:rowOff>9525</xdr:rowOff>
                  </from>
                  <to>
                    <xdr:col>10</xdr:col>
                    <xdr:colOff>428625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352425</xdr:colOff>
                    <xdr:row>10</xdr:row>
                    <xdr:rowOff>9525</xdr:rowOff>
                  </from>
                  <to>
                    <xdr:col>10</xdr:col>
                    <xdr:colOff>428625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352425</xdr:colOff>
                    <xdr:row>11</xdr:row>
                    <xdr:rowOff>19050</xdr:rowOff>
                  </from>
                  <to>
                    <xdr:col>10</xdr:col>
                    <xdr:colOff>428625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Drop Down 17">
              <controlPr defaultSize="0" autoLine="0" autoPict="0">
                <anchor moveWithCells="1">
                  <from>
                    <xdr:col>3</xdr:col>
                    <xdr:colOff>600075</xdr:colOff>
                    <xdr:row>18</xdr:row>
                    <xdr:rowOff>9525</xdr:rowOff>
                  </from>
                  <to>
                    <xdr:col>9</xdr:col>
                    <xdr:colOff>209550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Drop Down 18">
              <controlPr defaultSize="0" autoLine="0" autoPict="0">
                <anchor moveWithCells="1">
                  <from>
                    <xdr:col>1</xdr:col>
                    <xdr:colOff>9525</xdr:colOff>
                    <xdr:row>34</xdr:row>
                    <xdr:rowOff>171450</xdr:rowOff>
                  </from>
                  <to>
                    <xdr:col>7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Kakhaber</dc:creator>
  <cp:lastModifiedBy>User</cp:lastModifiedBy>
  <dcterms:created xsi:type="dcterms:W3CDTF">2024-06-24T17:45:06Z</dcterms:created>
  <dcterms:modified xsi:type="dcterms:W3CDTF">2024-06-26T06:22:03Z</dcterms:modified>
</cp:coreProperties>
</file>