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1B674D34-239A-4F05-B519-4E96FF64BB9B}" xr6:coauthVersionLast="45" xr6:coauthVersionMax="45" xr10:uidLastSave="{00000000-0000-0000-0000-000000000000}"/>
  <bookViews>
    <workbookView xWindow="-110" yWindow="-110" windowWidth="19420" windowHeight="11020" xr2:uid="{5D12D640-1D8A-4BEA-B668-41AFEFE5AC61}"/>
  </bookViews>
  <sheets>
    <sheet name="ROX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D27" i="1" l="1"/>
  <c r="AD24" i="1"/>
  <c r="AD20" i="1"/>
  <c r="V16" i="1"/>
  <c r="AC14" i="1"/>
  <c r="V14" i="1"/>
  <c r="L16" i="1"/>
  <c r="S14" i="1"/>
  <c r="L14" i="1"/>
  <c r="W29" i="1" l="1"/>
  <c r="AB29" i="1" s="1"/>
  <c r="AE25" i="1"/>
  <c r="AG19" i="1" s="1"/>
  <c r="AG36" i="1" s="1"/>
  <c r="L50" i="1" s="1"/>
  <c r="N50" i="1" s="1"/>
  <c r="AG33" i="1"/>
  <c r="AG34" i="1"/>
  <c r="AG31" i="1"/>
  <c r="AG29" i="1"/>
  <c r="AG27" i="1"/>
  <c r="AG25" i="1"/>
  <c r="AE21" i="1" l="1"/>
  <c r="AE23" i="1"/>
  <c r="AE19" i="1"/>
  <c r="AF23" i="1" l="1"/>
  <c r="B26" i="1" s="1"/>
  <c r="H26" i="1" s="1"/>
</calcChain>
</file>

<file path=xl/sharedStrings.xml><?xml version="1.0" encoding="utf-8"?>
<sst xmlns="http://schemas.openxmlformats.org/spreadsheetml/2006/main" count="117" uniqueCount="103">
  <si>
    <t>საქართველოს შინაგანი მედიცინის კოლეგია</t>
  </si>
  <si>
    <t>პაციენტი</t>
  </si>
  <si>
    <t>ასაკი</t>
  </si>
  <si>
    <t>თარიღი</t>
  </si>
  <si>
    <t>%</t>
  </si>
  <si>
    <t>O2-ის მიწოდების ტიპი</t>
  </si>
  <si>
    <t>ნაკადის სიჩქარე ლ/წთ</t>
  </si>
  <si>
    <t>FiO2</t>
  </si>
  <si>
    <t>ოთახის ჰაერი</t>
  </si>
  <si>
    <t>ნაზალური კანულა</t>
  </si>
  <si>
    <t>1</t>
  </si>
  <si>
    <t>2</t>
  </si>
  <si>
    <t>3</t>
  </si>
  <si>
    <t>4</t>
  </si>
  <si>
    <t>5</t>
  </si>
  <si>
    <t>6</t>
  </si>
  <si>
    <t>მარტივი სახის ნიღაბი</t>
  </si>
  <si>
    <t>35-60%</t>
  </si>
  <si>
    <t>6-12</t>
  </si>
  <si>
    <t>Non-rebreather ნიღაბი</t>
  </si>
  <si>
    <t>10-15</t>
  </si>
  <si>
    <t>70-90%</t>
  </si>
  <si>
    <t>მაღალი ნაკადის ნაზალური კანულა</t>
  </si>
  <si>
    <t>60-მდე</t>
  </si>
  <si>
    <t>30-100%</t>
  </si>
  <si>
    <t>სეფსისით ინდუცირებული კოაგულოპათიის (SIC) ქულა</t>
  </si>
  <si>
    <t>Dr. Toshiaki Iba. Sepsis-Induced Coagulopathy (SIC) Score.                                                         https://www.mdcalc.com/sepsis-induced-coagulopathy-sic-score#creator-insights</t>
  </si>
  <si>
    <t>გამოიყენება სეფსისით ინდუცირებული კოაგულოპათიის პრედიქციისთვის</t>
  </si>
  <si>
    <t>INR….......................................................................................................................</t>
  </si>
  <si>
    <r>
      <t>თრომბოციტების რაოდენობა x10</t>
    </r>
    <r>
      <rPr>
        <sz val="8"/>
        <color theme="1"/>
        <rFont val="Calibri"/>
        <family val="2"/>
        <charset val="204"/>
        <scheme val="minor"/>
      </rPr>
      <t>9</t>
    </r>
    <r>
      <rPr>
        <sz val="11"/>
        <color theme="1"/>
        <rFont val="Calibri"/>
        <family val="2"/>
        <charset val="204"/>
        <scheme val="minor"/>
      </rPr>
      <t>/ლ.................................................................</t>
    </r>
  </si>
  <si>
    <t>ტოტალური SOFA ქულა.........................................................................................</t>
  </si>
  <si>
    <t>&gt;1.2 - 1.4</t>
  </si>
  <si>
    <t>&lt;1.4</t>
  </si>
  <si>
    <t>≥150</t>
  </si>
  <si>
    <t>100 - &lt;150</t>
  </si>
  <si>
    <t>&lt;100</t>
  </si>
  <si>
    <t>≥2</t>
  </si>
  <si>
    <t>ორგანული უკმარისობის თანმიმდევრული შეფასების (SOFA) ქულა</t>
  </si>
  <si>
    <t>Dr. Jean-Louis Vincent. Sequential Organ Failure Assessment (SOFA) Score.                                                         https://www.mdcalc.com/sequential-organ-failure-assessment-sofa-score#creator-insights</t>
  </si>
  <si>
    <t>ინტენსიური თერაპიის საჭიროების პაციენტებში სიკვდილობის პრედიქცია კლინიკური და ლაბორატორიული მონაცემების საფუძველზე</t>
  </si>
  <si>
    <t>PaO2…....................................................................................................................</t>
  </si>
  <si>
    <t>FiO2….....................................................................................................................</t>
  </si>
  <si>
    <t>მექანიკური ვენტილაცია ან CPAP (Continuous Positive Airway Pressure)….............</t>
  </si>
  <si>
    <t>არა</t>
  </si>
  <si>
    <t>კი</t>
  </si>
  <si>
    <t>×10³/µL</t>
  </si>
  <si>
    <t>თრომბოციტები....................................................................................................</t>
  </si>
  <si>
    <t>100-149</t>
  </si>
  <si>
    <t>50-99</t>
  </si>
  <si>
    <t>20-49</t>
  </si>
  <si>
    <t>&lt;20</t>
  </si>
  <si>
    <t>13-14</t>
  </si>
  <si>
    <t>&lt;6</t>
  </si>
  <si>
    <t>10-12</t>
  </si>
  <si>
    <t>6-9</t>
  </si>
  <si>
    <t>გლაზგოს კომის სკალა..........................................................................................</t>
  </si>
  <si>
    <t>ბილირუბინი mg/dL (μmol/L).................................................................................</t>
  </si>
  <si>
    <t>&lt;1.2 (&lt;20)</t>
  </si>
  <si>
    <t>1.2-1.9 (20-32)</t>
  </si>
  <si>
    <t>2.0-5.9 (33-101)</t>
  </si>
  <si>
    <t>6.0-11.9 (102-204)</t>
  </si>
  <si>
    <t>≥12.0 (≥204)</t>
  </si>
  <si>
    <t>არა რის ჰიპოტენზია</t>
  </si>
  <si>
    <t>DOP&gt;15, EPINEPH ან norEPINEPH&gt;0.1</t>
  </si>
  <si>
    <r>
      <t>საშუალო არტერიული წნევა ან ვაზოაქტიური აგენტების საჭიროება (</t>
    </r>
    <r>
      <rPr>
        <i/>
        <sz val="11"/>
        <color theme="1"/>
        <rFont val="Calibri"/>
        <family val="2"/>
        <charset val="204"/>
        <scheme val="minor"/>
      </rPr>
      <t>პრესორების დოზა mcg/kg/min-ში</t>
    </r>
    <r>
      <rPr>
        <sz val="11"/>
        <color theme="1"/>
        <rFont val="Calibri"/>
        <family val="2"/>
        <charset val="204"/>
        <scheme val="minor"/>
      </rPr>
      <t>)</t>
    </r>
  </si>
  <si>
    <t>&lt;1.2 (&lt;110)</t>
  </si>
  <si>
    <t>1.2-1.9 (110-170)</t>
  </si>
  <si>
    <t>2.0-3.4 (171-299)</t>
  </si>
  <si>
    <t>3.5-4.9 (300-440) ან შარდი &lt;500 მლ/დღ</t>
  </si>
  <si>
    <t>≥5.0 (&gt;440) ან შარდი &lt;200 მლ/დღ</t>
  </si>
  <si>
    <t>კრეატინინი mg/dL (μmol/L) ან შარდის დღეღამური რაოდენობა</t>
  </si>
  <si>
    <t>mmHg</t>
  </si>
  <si>
    <t>სააშუალო არტერიული წნევა &lt;70 mmHg</t>
  </si>
  <si>
    <t>SOFA</t>
  </si>
  <si>
    <t>SIC ქულა:</t>
  </si>
  <si>
    <t>28-დღიანი სიკვდილობის რისკი:</t>
  </si>
  <si>
    <t>გლაზგოს კომის შკალა (GCS)</t>
  </si>
  <si>
    <t>Dr. Bryan Jennett. Dr. Graham Teasdale. Glasgow Coma Scale/Score (GCS).                                                         https://www.mdcalc.com/glasgow-coma-scale-score-gcs#creator-insights</t>
  </si>
  <si>
    <t>თვალის, ვერბალურ და მოტორულ კრიტერიუმებზე დაფუძნებული კომის სიმძიმის სკალა</t>
  </si>
  <si>
    <t>თვალების საუკეთესო პასუხი (ლოკალური დაზიანების, შეშუპების ან შეფასების შეუძლებლობის შემთხვევაში მონიშნეთ NT)</t>
  </si>
  <si>
    <t>საუკეთესო ვერბალური პასუხი (ინტუბაციის ან შეფასების შეუძლებლობის შემთხვევაში მონიშნეთ NT)</t>
  </si>
  <si>
    <t>საუკეთესო მოტორული პასუხი (სედაციის/დამბლის ან შეფასების შეუძლებლობის შემთხვევაში მონიშნეთ NT)</t>
  </si>
  <si>
    <t xml:space="preserve">სპონტანური </t>
  </si>
  <si>
    <t>ვერბალურ ბრძანებაზე</t>
  </si>
  <si>
    <t>ტკივილზე</t>
  </si>
  <si>
    <t>თვალებს არ ახელს</t>
  </si>
  <si>
    <t>NT</t>
  </si>
  <si>
    <t>არეული მეტყველება</t>
  </si>
  <si>
    <t>შეუსაბამო სიტყვები</t>
  </si>
  <si>
    <t>გაუგებარი ბგერები</t>
  </si>
  <si>
    <t>არ არის ვერბალური რეაქცია</t>
  </si>
  <si>
    <t>ბრძანებებს ექვემდებარება</t>
  </si>
  <si>
    <t xml:space="preserve">ახდენს ტკივილის ლოკალიზებას </t>
  </si>
  <si>
    <t xml:space="preserve">ტკივილზე მოცილების რეაქცია </t>
  </si>
  <si>
    <t>მოხრითი რეაქცია ტკივილზე</t>
  </si>
  <si>
    <t>გაშლითი რეაქცია ტკივილზე</t>
  </si>
  <si>
    <t>არ არის მოტორული რეაქცია</t>
  </si>
  <si>
    <t>გააზრებული მეტყველება</t>
  </si>
  <si>
    <t>GCS ქულა</t>
  </si>
  <si>
    <t xml:space="preserve">დაზიანების ხარისხი: </t>
  </si>
  <si>
    <r>
      <rPr>
        <sz val="11"/>
        <color theme="0"/>
        <rFont val="Calibri"/>
        <family val="2"/>
        <charset val="204"/>
      </rPr>
      <t>≤</t>
    </r>
    <r>
      <rPr>
        <sz val="11"/>
        <color theme="0"/>
        <rFont val="Calibri"/>
        <family val="2"/>
        <charset val="204"/>
        <scheme val="minor"/>
      </rPr>
      <t>1.2</t>
    </r>
  </si>
  <si>
    <r>
      <t>DOP</t>
    </r>
    <r>
      <rPr>
        <sz val="11"/>
        <color theme="0"/>
        <rFont val="Calibri"/>
        <family val="2"/>
        <charset val="204"/>
      </rPr>
      <t>≤5 ან DOPBUT (ნებისმიერიდ დოზა)</t>
    </r>
  </si>
  <si>
    <r>
      <t>DOP&gt;5, EPINEPH ან norEPINEPH</t>
    </r>
    <r>
      <rPr>
        <sz val="11"/>
        <color theme="0"/>
        <rFont val="Calibri"/>
        <family val="2"/>
        <charset val="204"/>
      </rPr>
      <t>≤</t>
    </r>
    <r>
      <rPr>
        <sz val="11"/>
        <color theme="0"/>
        <rFont val="Calibri"/>
        <family val="2"/>
        <charset val="204"/>
        <scheme val="minor"/>
      </rPr>
      <t>0.1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</si>
</sst>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0" xfId="0" applyFill="1"/>
    <xf numFmtId="0" fontId="0" fillId="2" borderId="0" xfId="0" applyFill="1" applyBorder="1"/>
    <xf numFmtId="0" fontId="0" fillId="2" borderId="2" xfId="0" applyFill="1" applyBorder="1"/>
    <xf numFmtId="0" fontId="2" fillId="2" borderId="0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0" fillId="2" borderId="2" xfId="0" applyFill="1" applyBorder="1" applyAlignment="1">
      <alignment vertical="top" wrapText="1"/>
    </xf>
    <xf numFmtId="0" fontId="5" fillId="2" borderId="0" xfId="0" applyFont="1" applyFill="1"/>
    <xf numFmtId="0" fontId="0" fillId="2" borderId="0" xfId="0" applyFill="1" applyBorder="1" applyAlignment="1">
      <alignment vertical="top" wrapText="1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3" xfId="0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>
      <alignment horizontal="left" vertical="center"/>
    </xf>
    <xf numFmtId="0" fontId="0" fillId="2" borderId="0" xfId="0" applyFont="1" applyFill="1"/>
    <xf numFmtId="0" fontId="0" fillId="3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4" borderId="3" xfId="0" applyFill="1" applyBorder="1" applyAlignment="1">
      <alignment horizontal="left" vertical="center" wrapText="1"/>
    </xf>
    <xf numFmtId="49" fontId="0" fillId="4" borderId="3" xfId="0" applyNumberForma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left" vertical="center"/>
    </xf>
    <xf numFmtId="49" fontId="0" fillId="4" borderId="4" xfId="0" applyNumberFormat="1" applyFill="1" applyBorder="1" applyAlignment="1">
      <alignment horizontal="center" vertical="center"/>
    </xf>
    <xf numFmtId="49" fontId="0" fillId="4" borderId="5" xfId="0" applyNumberFormat="1" applyFill="1" applyBorder="1" applyAlignment="1">
      <alignment horizontal="center" vertical="center"/>
    </xf>
    <xf numFmtId="49" fontId="0" fillId="4" borderId="6" xfId="0" applyNumberFormat="1" applyFill="1" applyBorder="1" applyAlignment="1">
      <alignment horizontal="center" vertical="center"/>
    </xf>
    <xf numFmtId="9" fontId="0" fillId="4" borderId="3" xfId="0" applyNumberForma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7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4" borderId="0" xfId="0" applyFill="1" applyBorder="1" applyAlignment="1">
      <alignment horizontal="left" vertical="center" wrapText="1"/>
    </xf>
    <xf numFmtId="0" fontId="0" fillId="4" borderId="2" xfId="0" applyFill="1" applyBorder="1" applyAlignment="1">
      <alignment horizontal="left" vertical="center" wrapText="1"/>
    </xf>
    <xf numFmtId="0" fontId="0" fillId="2" borderId="0" xfId="0" applyFill="1" applyBorder="1" applyAlignment="1">
      <alignment horizontal="left" vertical="center"/>
    </xf>
    <xf numFmtId="0" fontId="0" fillId="2" borderId="0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center" vertical="center"/>
    </xf>
    <xf numFmtId="0" fontId="0" fillId="2" borderId="1" xfId="0" applyNumberFormat="1" applyFill="1" applyBorder="1" applyAlignment="1" applyProtection="1">
      <alignment horizontal="center" vertical="center"/>
    </xf>
    <xf numFmtId="0" fontId="0" fillId="2" borderId="1" xfId="0" applyNumberFormat="1" applyFill="1" applyBorder="1" applyAlignment="1" applyProtection="1">
      <alignment horizontal="center" vertical="center"/>
    </xf>
    <xf numFmtId="0" fontId="9" fillId="2" borderId="0" xfId="0" applyFont="1" applyFill="1"/>
    <xf numFmtId="0" fontId="10" fillId="2" borderId="0" xfId="0" applyFont="1" applyFill="1"/>
    <xf numFmtId="49" fontId="9" fillId="2" borderId="0" xfId="0" applyNumberFormat="1" applyFont="1" applyFill="1"/>
    <xf numFmtId="0" fontId="0" fillId="2" borderId="7" xfId="0" applyFill="1" applyBorder="1"/>
    <xf numFmtId="0" fontId="3" fillId="3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0" fillId="4" borderId="7" xfId="0" applyFill="1" applyBorder="1" applyAlignment="1">
      <alignment horizontal="left" vertical="center" wrapText="1"/>
    </xf>
    <xf numFmtId="0" fontId="0" fillId="2" borderId="7" xfId="0" applyFill="1" applyBorder="1" applyAlignment="1">
      <alignment vertical="top" wrapText="1"/>
    </xf>
    <xf numFmtId="0" fontId="5" fillId="2" borderId="7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Protection="1">
      <protection locked="0"/>
    </xf>
    <xf numFmtId="0" fontId="5" fillId="2" borderId="2" xfId="0" applyFont="1" applyFill="1" applyBorder="1"/>
    <xf numFmtId="0" fontId="0" fillId="2" borderId="7" xfId="0" applyFont="1" applyFill="1" applyBorder="1"/>
    <xf numFmtId="0" fontId="0" fillId="2" borderId="0" xfId="0" applyFont="1" applyFill="1" applyBorder="1"/>
    <xf numFmtId="0" fontId="0" fillId="2" borderId="2" xfId="0" applyFont="1" applyFill="1" applyBorder="1"/>
    <xf numFmtId="0" fontId="0" fillId="2" borderId="0" xfId="0" applyFont="1" applyFill="1" applyBorder="1" applyProtection="1">
      <protection locked="0"/>
    </xf>
    <xf numFmtId="0" fontId="0" fillId="2" borderId="2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9" fillId="2" borderId="2" xfId="0" applyFont="1" applyFill="1" applyBorder="1"/>
    <xf numFmtId="0" fontId="0" fillId="2" borderId="7" xfId="0" applyFont="1" applyFill="1" applyBorder="1" applyAlignment="1">
      <alignment vertical="top" wrapText="1"/>
    </xf>
    <xf numFmtId="0" fontId="0" fillId="2" borderId="0" xfId="0" applyFont="1" applyFill="1" applyBorder="1" applyAlignment="1">
      <alignment vertical="top" wrapText="1"/>
    </xf>
    <xf numFmtId="0" fontId="0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 applyProtection="1">
      <alignment horizontal="center" vertical="center"/>
      <protection locked="0"/>
    </xf>
    <xf numFmtId="0" fontId="0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</cellXfs>
  <cellStyles count="1">
    <cellStyle name="Normal" xfId="0" builtinId="0"/>
  </cellStyles>
  <dxfs count="5">
    <dxf>
      <font>
        <color rgb="FFFF0000"/>
      </font>
    </dxf>
    <dxf>
      <font>
        <color theme="9" tint="-0.24994659260841701"/>
      </font>
    </dxf>
    <dxf>
      <font>
        <color theme="5"/>
      </font>
    </dxf>
    <dxf>
      <font>
        <color theme="0"/>
      </font>
    </dxf>
    <dxf>
      <font>
        <color theme="0" tint="-0.1499679555650502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Style="combo" dx="31" fmlaLink="$I$19" fmlaRange="$AE$1:$AE$3" noThreeD="1" sel="1" val="0"/>
</file>

<file path=xl/ctrlProps/ctrlProp10.xml><?xml version="1.0" encoding="utf-8"?>
<formControlPr xmlns="http://schemas.microsoft.com/office/spreadsheetml/2009/9/main" objectType="Drop" dropStyle="combo" dx="31" fmlaLink="$AC$19" fmlaRange="$AO$15:$AO$19" noThreeD="1" sel="1" val="0"/>
</file>

<file path=xl/ctrlProps/ctrlProp11.xml><?xml version="1.0" encoding="utf-8"?>
<formControlPr xmlns="http://schemas.microsoft.com/office/spreadsheetml/2009/9/main" objectType="Drop" dropStyle="combo" dx="31" fmlaLink="$AC$23" fmlaRange="$AO$21:$AO$26" noThreeD="1" sel="1" val="0"/>
</file>

<file path=xl/ctrlProps/ctrlProp12.xml><?xml version="1.0" encoding="utf-8"?>
<formControlPr xmlns="http://schemas.microsoft.com/office/spreadsheetml/2009/9/main" objectType="Drop" dropStyle="combo" dx="31" fmlaLink="$AC$26" fmlaRange="$AO$28:$AO$34" noThreeD="1" sel="1" val="0"/>
</file>

<file path=xl/ctrlProps/ctrlProp2.xml><?xml version="1.0" encoding="utf-8"?>
<formControlPr xmlns="http://schemas.microsoft.com/office/spreadsheetml/2009/9/main" objectType="Drop" dropStyle="combo" dx="31" fmlaLink="$I$21" fmlaRange="$AG$1:$AG$3" noThreeD="1" sel="1" val="0"/>
</file>

<file path=xl/ctrlProps/ctrlProp3.xml><?xml version="1.0" encoding="utf-8"?>
<formControlPr xmlns="http://schemas.microsoft.com/office/spreadsheetml/2009/9/main" objectType="Drop" dropStyle="combo" dx="31" fmlaLink="$I$23" fmlaRange="$AI$1:$AI$3" noThreeD="1" sel="1" val="0"/>
</file>

<file path=xl/ctrlProps/ctrlProp4.xml><?xml version="1.0" encoding="utf-8"?>
<formControlPr xmlns="http://schemas.microsoft.com/office/spreadsheetml/2009/9/main" objectType="Drop" dropStyle="combo" dx="31" fmlaLink="$S$23" fmlaRange="$AK$1:$AK$2" noThreeD="1" sel="1" val="0"/>
</file>

<file path=xl/ctrlProps/ctrlProp5.xml><?xml version="1.0" encoding="utf-8"?>
<formControlPr xmlns="http://schemas.microsoft.com/office/spreadsheetml/2009/9/main" objectType="Drop" dropStyle="combo" dx="31" fmlaLink="$S$25" fmlaRange="$AL$1:$AL$5" noThreeD="1" sel="1" val="0"/>
</file>

<file path=xl/ctrlProps/ctrlProp6.xml><?xml version="1.0" encoding="utf-8"?>
<formControlPr xmlns="http://schemas.microsoft.com/office/spreadsheetml/2009/9/main" objectType="Drop" dropStyle="combo" dx="31" fmlaLink="$S$27" fmlaRange="$AO$1:$AO$5" noThreeD="1" sel="1" val="0"/>
</file>

<file path=xl/ctrlProps/ctrlProp7.xml><?xml version="1.0" encoding="utf-8"?>
<formControlPr xmlns="http://schemas.microsoft.com/office/spreadsheetml/2009/9/main" objectType="Drop" dropStyle="combo" dx="31" fmlaLink="$S$29" fmlaRange="$AR$1:$AR$5" noThreeD="1" sel="1" val="0"/>
</file>

<file path=xl/ctrlProps/ctrlProp8.xml><?xml version="1.0" encoding="utf-8"?>
<formControlPr xmlns="http://schemas.microsoft.com/office/spreadsheetml/2009/9/main" objectType="Drop" dropStyle="combo" dx="31" fmlaLink="$S$31" fmlaRange="$AU$1:$AU$5" noThreeD="1" sel="1" val="0"/>
</file>

<file path=xl/ctrlProps/ctrlProp9.xml><?xml version="1.0" encoding="utf-8"?>
<formControlPr xmlns="http://schemas.microsoft.com/office/spreadsheetml/2009/9/main" objectType="Drop" dropStyle="combo" dx="31" fmlaLink="$S$34" fmlaRange="$AO$8:$AO$12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63501</xdr:colOff>
      <xdr:row>0</xdr:row>
      <xdr:rowOff>0</xdr:rowOff>
    </xdr:from>
    <xdr:to>
      <xdr:col>1</xdr:col>
      <xdr:colOff>158750</xdr:colOff>
      <xdr:row>4</xdr:row>
      <xdr:rowOff>8177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1" y="0"/>
          <a:ext cx="704849" cy="751127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18</xdr:row>
          <xdr:rowOff>0</xdr:rowOff>
        </xdr:from>
        <xdr:to>
          <xdr:col>9</xdr:col>
          <xdr:colOff>190500</xdr:colOff>
          <xdr:row>19</xdr:row>
          <xdr:rowOff>19050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</xdr:row>
          <xdr:rowOff>177800</xdr:rowOff>
        </xdr:from>
        <xdr:to>
          <xdr:col>9</xdr:col>
          <xdr:colOff>209550</xdr:colOff>
          <xdr:row>21</xdr:row>
          <xdr:rowOff>25400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21</xdr:row>
          <xdr:rowOff>177800</xdr:rowOff>
        </xdr:from>
        <xdr:to>
          <xdr:col>9</xdr:col>
          <xdr:colOff>184150</xdr:colOff>
          <xdr:row>23</xdr:row>
          <xdr:rowOff>6350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10</xdr:col>
      <xdr:colOff>63501</xdr:colOff>
      <xdr:row>0</xdr:row>
      <xdr:rowOff>0</xdr:rowOff>
    </xdr:from>
    <xdr:ext cx="704849" cy="751127"/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1" y="0"/>
          <a:ext cx="704849" cy="751127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596900</xdr:colOff>
          <xdr:row>22</xdr:row>
          <xdr:rowOff>0</xdr:rowOff>
        </xdr:from>
        <xdr:to>
          <xdr:col>19</xdr:col>
          <xdr:colOff>25400</xdr:colOff>
          <xdr:row>23</xdr:row>
          <xdr:rowOff>12700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596900</xdr:colOff>
          <xdr:row>24</xdr:row>
          <xdr:rowOff>0</xdr:rowOff>
        </xdr:from>
        <xdr:to>
          <xdr:col>19</xdr:col>
          <xdr:colOff>38100</xdr:colOff>
          <xdr:row>25</xdr:row>
          <xdr:rowOff>12700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26</xdr:row>
          <xdr:rowOff>0</xdr:rowOff>
        </xdr:from>
        <xdr:to>
          <xdr:col>19</xdr:col>
          <xdr:colOff>50800</xdr:colOff>
          <xdr:row>27</xdr:row>
          <xdr:rowOff>12700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28</xdr:row>
          <xdr:rowOff>0</xdr:rowOff>
        </xdr:from>
        <xdr:to>
          <xdr:col>19</xdr:col>
          <xdr:colOff>527050</xdr:colOff>
          <xdr:row>28</xdr:row>
          <xdr:rowOff>177800</xdr:rowOff>
        </xdr:to>
        <xdr:sp macro="" textlink="">
          <xdr:nvSpPr>
            <xdr:cNvPr id="1031" name="Drop Dow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31750</xdr:colOff>
          <xdr:row>30</xdr:row>
          <xdr:rowOff>12700</xdr:rowOff>
        </xdr:from>
        <xdr:to>
          <xdr:col>19</xdr:col>
          <xdr:colOff>539750</xdr:colOff>
          <xdr:row>31</xdr:row>
          <xdr:rowOff>6350</xdr:rowOff>
        </xdr:to>
        <xdr:sp macro="" textlink="">
          <xdr:nvSpPr>
            <xdr:cNvPr id="1032" name="Drop Dow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31750</xdr:colOff>
          <xdr:row>33</xdr:row>
          <xdr:rowOff>6350</xdr:rowOff>
        </xdr:from>
        <xdr:to>
          <xdr:col>19</xdr:col>
          <xdr:colOff>527050</xdr:colOff>
          <xdr:row>33</xdr:row>
          <xdr:rowOff>165100</xdr:rowOff>
        </xdr:to>
        <xdr:sp macro="" textlink="">
          <xdr:nvSpPr>
            <xdr:cNvPr id="1033" name="Drop Dow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20</xdr:col>
      <xdr:colOff>63501</xdr:colOff>
      <xdr:row>0</xdr:row>
      <xdr:rowOff>0</xdr:rowOff>
    </xdr:from>
    <xdr:ext cx="704849" cy="751127"/>
    <xdr:pic>
      <xdr:nvPicPr>
        <xdr:cNvPr id="13" name="Picture 12">
          <a:extLst>
            <a:ext uri="{FF2B5EF4-FFF2-40B4-BE49-F238E27FC236}">
              <a16:creationId xmlns:a16="http://schemas.microsoft.com/office/drawing/2014/main" id="{57294967-0182-436A-A9BB-3320AAE7BE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59501" y="0"/>
          <a:ext cx="704849" cy="751127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603250</xdr:colOff>
          <xdr:row>17</xdr:row>
          <xdr:rowOff>171450</xdr:rowOff>
        </xdr:from>
        <xdr:to>
          <xdr:col>29</xdr:col>
          <xdr:colOff>596900</xdr:colOff>
          <xdr:row>19</xdr:row>
          <xdr:rowOff>12700</xdr:rowOff>
        </xdr:to>
        <xdr:sp macro="" textlink="">
          <xdr:nvSpPr>
            <xdr:cNvPr id="1034" name="Drop Dow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E1E3E66B-EC2E-4FFD-88EF-4F9385382A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6350</xdr:colOff>
          <xdr:row>21</xdr:row>
          <xdr:rowOff>171450</xdr:rowOff>
        </xdr:from>
        <xdr:to>
          <xdr:col>30</xdr:col>
          <xdr:colOff>0</xdr:colOff>
          <xdr:row>23</xdr:row>
          <xdr:rowOff>12700</xdr:rowOff>
        </xdr:to>
        <xdr:sp macro="" textlink="">
          <xdr:nvSpPr>
            <xdr:cNvPr id="1035" name="Drop Down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44417FBD-1CF1-4DFA-A585-82A690987D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603250</xdr:colOff>
          <xdr:row>24</xdr:row>
          <xdr:rowOff>165100</xdr:rowOff>
        </xdr:from>
        <xdr:to>
          <xdr:col>29</xdr:col>
          <xdr:colOff>596900</xdr:colOff>
          <xdr:row>26</xdr:row>
          <xdr:rowOff>6350</xdr:rowOff>
        </xdr:to>
        <xdr:sp macro="" textlink="">
          <xdr:nvSpPr>
            <xdr:cNvPr id="1036" name="Drop Down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7933DA34-CF25-42CF-9C38-F980F3AC40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E0EEC-45D2-46C9-BC64-15E63133226B}">
  <dimension ref="A1:AX100"/>
  <sheetViews>
    <sheetView showGridLines="0" showRowColHeaders="0" tabSelected="1" workbookViewId="0">
      <selection activeCell="AF7" sqref="AF7"/>
    </sheetView>
  </sheetViews>
  <sheetFormatPr defaultRowHeight="14.5" x14ac:dyDescent="0.35"/>
  <cols>
    <col min="1" max="10" width="8.7265625" style="1"/>
    <col min="11" max="11" width="8.7265625" style="7"/>
    <col min="12" max="19" width="8.7265625" style="1"/>
    <col min="20" max="30" width="8.7265625" style="7"/>
    <col min="31" max="50" width="8.7265625" style="45"/>
    <col min="51" max="16384" width="8.7265625" style="1"/>
  </cols>
  <sheetData>
    <row r="1" spans="1:50" x14ac:dyDescent="0.35">
      <c r="A1" s="2"/>
      <c r="B1" s="2"/>
      <c r="C1" s="2"/>
      <c r="D1" s="2"/>
      <c r="E1" s="2"/>
      <c r="F1" s="2"/>
      <c r="G1" s="2"/>
      <c r="H1" s="2"/>
      <c r="I1" s="2"/>
      <c r="J1" s="3"/>
      <c r="K1" s="48"/>
      <c r="L1" s="2"/>
      <c r="M1" s="2"/>
      <c r="N1" s="2"/>
      <c r="O1" s="2"/>
      <c r="P1" s="2"/>
      <c r="Q1" s="2"/>
      <c r="R1" s="2"/>
      <c r="S1" s="2"/>
      <c r="T1" s="3"/>
      <c r="U1" s="48"/>
      <c r="V1" s="2"/>
      <c r="W1" s="2"/>
      <c r="X1" s="2"/>
      <c r="Y1" s="2"/>
      <c r="Z1" s="2"/>
      <c r="AA1" s="2"/>
      <c r="AB1" s="2"/>
      <c r="AC1" s="2"/>
      <c r="AD1" s="3"/>
      <c r="AE1" s="45" t="s">
        <v>100</v>
      </c>
      <c r="AG1" s="46" t="s">
        <v>33</v>
      </c>
      <c r="AI1" s="45">
        <v>0</v>
      </c>
      <c r="AK1" s="45" t="s">
        <v>43</v>
      </c>
      <c r="AL1" s="45" t="s">
        <v>33</v>
      </c>
      <c r="AM1" s="45">
        <v>0</v>
      </c>
      <c r="AO1" s="45">
        <v>15</v>
      </c>
      <c r="AP1" s="45">
        <v>0</v>
      </c>
      <c r="AR1" s="45" t="s">
        <v>57</v>
      </c>
      <c r="AS1" s="45">
        <v>0</v>
      </c>
      <c r="AU1" s="45" t="s">
        <v>62</v>
      </c>
      <c r="AX1" s="45">
        <v>0</v>
      </c>
    </row>
    <row r="2" spans="1:50" ht="14.5" customHeight="1" x14ac:dyDescent="0.35">
      <c r="A2" s="2"/>
      <c r="B2" s="32" t="s">
        <v>0</v>
      </c>
      <c r="C2" s="32"/>
      <c r="D2" s="32"/>
      <c r="E2" s="32"/>
      <c r="F2" s="32"/>
      <c r="G2" s="32"/>
      <c r="H2" s="32"/>
      <c r="I2" s="32"/>
      <c r="J2" s="33"/>
      <c r="K2" s="48"/>
      <c r="L2" s="32" t="s">
        <v>0</v>
      </c>
      <c r="M2" s="32"/>
      <c r="N2" s="32"/>
      <c r="O2" s="32"/>
      <c r="P2" s="32"/>
      <c r="Q2" s="32"/>
      <c r="R2" s="32"/>
      <c r="S2" s="32"/>
      <c r="T2" s="33"/>
      <c r="U2" s="48"/>
      <c r="V2" s="32" t="s">
        <v>0</v>
      </c>
      <c r="W2" s="32"/>
      <c r="X2" s="32"/>
      <c r="Y2" s="32"/>
      <c r="Z2" s="32"/>
      <c r="AA2" s="32"/>
      <c r="AB2" s="32"/>
      <c r="AC2" s="32"/>
      <c r="AD2" s="33"/>
      <c r="AE2" s="45" t="s">
        <v>31</v>
      </c>
      <c r="AG2" s="45" t="s">
        <v>34</v>
      </c>
      <c r="AI2" s="45">
        <v>1</v>
      </c>
      <c r="AK2" s="45" t="s">
        <v>44</v>
      </c>
      <c r="AL2" s="45" t="s">
        <v>47</v>
      </c>
      <c r="AM2" s="45">
        <v>1</v>
      </c>
      <c r="AO2" s="47" t="s">
        <v>51</v>
      </c>
      <c r="AP2" s="45">
        <v>1</v>
      </c>
      <c r="AR2" s="45" t="s">
        <v>58</v>
      </c>
      <c r="AS2" s="45">
        <v>1</v>
      </c>
      <c r="AU2" s="45" t="s">
        <v>72</v>
      </c>
      <c r="AX2" s="45">
        <v>1</v>
      </c>
    </row>
    <row r="3" spans="1:50" ht="14.5" customHeight="1" x14ac:dyDescent="0.35">
      <c r="A3" s="2"/>
      <c r="B3" s="32"/>
      <c r="C3" s="32"/>
      <c r="D3" s="32"/>
      <c r="E3" s="32"/>
      <c r="F3" s="32"/>
      <c r="G3" s="32"/>
      <c r="H3" s="32"/>
      <c r="I3" s="32"/>
      <c r="J3" s="33"/>
      <c r="K3" s="48"/>
      <c r="L3" s="32"/>
      <c r="M3" s="32"/>
      <c r="N3" s="32"/>
      <c r="O3" s="32"/>
      <c r="P3" s="32"/>
      <c r="Q3" s="32"/>
      <c r="R3" s="32"/>
      <c r="S3" s="32"/>
      <c r="T3" s="33"/>
      <c r="U3" s="48"/>
      <c r="V3" s="32"/>
      <c r="W3" s="32"/>
      <c r="X3" s="32"/>
      <c r="Y3" s="32"/>
      <c r="Z3" s="32"/>
      <c r="AA3" s="32"/>
      <c r="AB3" s="32"/>
      <c r="AC3" s="32"/>
      <c r="AD3" s="33"/>
      <c r="AE3" s="45" t="s">
        <v>32</v>
      </c>
      <c r="AG3" s="45" t="s">
        <v>35</v>
      </c>
      <c r="AI3" s="46" t="s">
        <v>36</v>
      </c>
      <c r="AL3" s="45" t="s">
        <v>48</v>
      </c>
      <c r="AM3" s="45">
        <v>2</v>
      </c>
      <c r="AO3" s="47" t="s">
        <v>53</v>
      </c>
      <c r="AP3" s="45">
        <v>2</v>
      </c>
      <c r="AR3" s="45" t="s">
        <v>59</v>
      </c>
      <c r="AS3" s="45">
        <v>2</v>
      </c>
      <c r="AU3" s="45" t="s">
        <v>101</v>
      </c>
      <c r="AX3" s="45">
        <v>2</v>
      </c>
    </row>
    <row r="4" spans="1:50" ht="15" customHeight="1" x14ac:dyDescent="0.35">
      <c r="A4" s="2"/>
      <c r="B4" s="2"/>
      <c r="C4" s="4"/>
      <c r="D4" s="4"/>
      <c r="E4" s="4"/>
      <c r="F4" s="4"/>
      <c r="G4" s="4"/>
      <c r="H4" s="4"/>
      <c r="I4" s="4"/>
      <c r="J4" s="5"/>
      <c r="K4" s="48"/>
      <c r="L4" s="2"/>
      <c r="M4" s="4"/>
      <c r="N4" s="4"/>
      <c r="O4" s="4"/>
      <c r="P4" s="4"/>
      <c r="Q4" s="4"/>
      <c r="R4" s="4"/>
      <c r="S4" s="4"/>
      <c r="T4" s="5"/>
      <c r="U4" s="48"/>
      <c r="V4" s="2"/>
      <c r="W4" s="4"/>
      <c r="X4" s="4"/>
      <c r="Y4" s="4"/>
      <c r="Z4" s="4"/>
      <c r="AA4" s="4"/>
      <c r="AB4" s="4"/>
      <c r="AC4" s="4"/>
      <c r="AD4" s="5"/>
      <c r="AL4" s="45" t="s">
        <v>49</v>
      </c>
      <c r="AM4" s="45">
        <v>3</v>
      </c>
      <c r="AO4" s="47" t="s">
        <v>54</v>
      </c>
      <c r="AP4" s="45">
        <v>3</v>
      </c>
      <c r="AR4" s="45" t="s">
        <v>60</v>
      </c>
      <c r="AS4" s="45">
        <v>3</v>
      </c>
      <c r="AU4" s="45" t="s">
        <v>102</v>
      </c>
      <c r="AX4" s="45">
        <v>3</v>
      </c>
    </row>
    <row r="5" spans="1:50" x14ac:dyDescent="0.35">
      <c r="A5" s="34" t="s">
        <v>25</v>
      </c>
      <c r="B5" s="34"/>
      <c r="C5" s="34"/>
      <c r="D5" s="34"/>
      <c r="E5" s="34"/>
      <c r="F5" s="34"/>
      <c r="G5" s="34"/>
      <c r="H5" s="34"/>
      <c r="I5" s="34"/>
      <c r="J5" s="35"/>
      <c r="K5" s="49" t="s">
        <v>37</v>
      </c>
      <c r="L5" s="34"/>
      <c r="M5" s="34"/>
      <c r="N5" s="34"/>
      <c r="O5" s="34"/>
      <c r="P5" s="34"/>
      <c r="Q5" s="34"/>
      <c r="R5" s="34"/>
      <c r="S5" s="34"/>
      <c r="T5" s="35"/>
      <c r="U5" s="49" t="s">
        <v>76</v>
      </c>
      <c r="V5" s="34"/>
      <c r="W5" s="34"/>
      <c r="X5" s="34"/>
      <c r="Y5" s="34"/>
      <c r="Z5" s="34"/>
      <c r="AA5" s="34"/>
      <c r="AB5" s="34"/>
      <c r="AC5" s="34"/>
      <c r="AD5" s="35"/>
      <c r="AL5" s="45" t="s">
        <v>50</v>
      </c>
      <c r="AM5" s="45">
        <v>4</v>
      </c>
      <c r="AO5" s="47" t="s">
        <v>52</v>
      </c>
      <c r="AP5" s="45">
        <v>4</v>
      </c>
      <c r="AR5" s="46" t="s">
        <v>61</v>
      </c>
      <c r="AS5" s="45">
        <v>4</v>
      </c>
      <c r="AU5" s="45" t="s">
        <v>63</v>
      </c>
      <c r="AX5" s="45">
        <v>4</v>
      </c>
    </row>
    <row r="6" spans="1:50" x14ac:dyDescent="0.35">
      <c r="A6" s="34"/>
      <c r="B6" s="34"/>
      <c r="C6" s="34"/>
      <c r="D6" s="34"/>
      <c r="E6" s="34"/>
      <c r="F6" s="34"/>
      <c r="G6" s="34"/>
      <c r="H6" s="34"/>
      <c r="I6" s="34"/>
      <c r="J6" s="35"/>
      <c r="K6" s="49"/>
      <c r="L6" s="34"/>
      <c r="M6" s="34"/>
      <c r="N6" s="34"/>
      <c r="O6" s="34"/>
      <c r="P6" s="34"/>
      <c r="Q6" s="34"/>
      <c r="R6" s="34"/>
      <c r="S6" s="34"/>
      <c r="T6" s="35"/>
      <c r="U6" s="49"/>
      <c r="V6" s="34"/>
      <c r="W6" s="34"/>
      <c r="X6" s="34"/>
      <c r="Y6" s="34"/>
      <c r="Z6" s="34"/>
      <c r="AA6" s="34"/>
      <c r="AB6" s="34"/>
      <c r="AC6" s="34"/>
      <c r="AD6" s="35"/>
    </row>
    <row r="7" spans="1:50" x14ac:dyDescent="0.35">
      <c r="A7" s="34"/>
      <c r="B7" s="34"/>
      <c r="C7" s="34"/>
      <c r="D7" s="34"/>
      <c r="E7" s="34"/>
      <c r="F7" s="34"/>
      <c r="G7" s="34"/>
      <c r="H7" s="34"/>
      <c r="I7" s="34"/>
      <c r="J7" s="35"/>
      <c r="K7" s="49"/>
      <c r="L7" s="34"/>
      <c r="M7" s="34"/>
      <c r="N7" s="34"/>
      <c r="O7" s="34"/>
      <c r="P7" s="34"/>
      <c r="Q7" s="34"/>
      <c r="R7" s="34"/>
      <c r="S7" s="34"/>
      <c r="T7" s="35"/>
      <c r="U7" s="49"/>
      <c r="V7" s="34"/>
      <c r="W7" s="34"/>
      <c r="X7" s="34"/>
      <c r="Y7" s="34"/>
      <c r="Z7" s="34"/>
      <c r="AA7" s="34"/>
      <c r="AB7" s="34"/>
      <c r="AC7" s="34"/>
      <c r="AD7" s="35"/>
    </row>
    <row r="8" spans="1:50" x14ac:dyDescent="0.35">
      <c r="A8" s="34"/>
      <c r="B8" s="34"/>
      <c r="C8" s="34"/>
      <c r="D8" s="34"/>
      <c r="E8" s="34"/>
      <c r="F8" s="34"/>
      <c r="G8" s="34"/>
      <c r="H8" s="34"/>
      <c r="I8" s="34"/>
      <c r="J8" s="35"/>
      <c r="K8" s="49"/>
      <c r="L8" s="34"/>
      <c r="M8" s="34"/>
      <c r="N8" s="34"/>
      <c r="O8" s="34"/>
      <c r="P8" s="34"/>
      <c r="Q8" s="34"/>
      <c r="R8" s="34"/>
      <c r="S8" s="34"/>
      <c r="T8" s="35"/>
      <c r="U8" s="49"/>
      <c r="V8" s="34"/>
      <c r="W8" s="34"/>
      <c r="X8" s="34"/>
      <c r="Y8" s="34"/>
      <c r="Z8" s="34"/>
      <c r="AA8" s="34"/>
      <c r="AB8" s="34"/>
      <c r="AC8" s="34"/>
      <c r="AD8" s="35"/>
      <c r="AO8" s="45" t="s">
        <v>65</v>
      </c>
      <c r="AP8" s="45">
        <v>0</v>
      </c>
    </row>
    <row r="9" spans="1:50" ht="14.5" customHeight="1" x14ac:dyDescent="0.35">
      <c r="A9" s="36" t="s">
        <v>26</v>
      </c>
      <c r="B9" s="36"/>
      <c r="C9" s="36"/>
      <c r="D9" s="36"/>
      <c r="E9" s="36"/>
      <c r="F9" s="36"/>
      <c r="G9" s="36"/>
      <c r="H9" s="36"/>
      <c r="I9" s="36"/>
      <c r="J9" s="37"/>
      <c r="K9" s="50" t="s">
        <v>38</v>
      </c>
      <c r="L9" s="36"/>
      <c r="M9" s="36"/>
      <c r="N9" s="36"/>
      <c r="O9" s="36"/>
      <c r="P9" s="36"/>
      <c r="Q9" s="36"/>
      <c r="R9" s="36"/>
      <c r="S9" s="36"/>
      <c r="T9" s="37"/>
      <c r="U9" s="50" t="s">
        <v>77</v>
      </c>
      <c r="V9" s="36"/>
      <c r="W9" s="36"/>
      <c r="X9" s="36"/>
      <c r="Y9" s="36"/>
      <c r="Z9" s="36"/>
      <c r="AA9" s="36"/>
      <c r="AB9" s="36"/>
      <c r="AC9" s="36"/>
      <c r="AD9" s="37"/>
      <c r="AO9" s="45" t="s">
        <v>66</v>
      </c>
      <c r="AP9" s="45">
        <v>1</v>
      </c>
    </row>
    <row r="10" spans="1:50" ht="14.5" customHeight="1" x14ac:dyDescent="0.35">
      <c r="A10" s="36"/>
      <c r="B10" s="36"/>
      <c r="C10" s="36"/>
      <c r="D10" s="36"/>
      <c r="E10" s="36"/>
      <c r="F10" s="36"/>
      <c r="G10" s="36"/>
      <c r="H10" s="36"/>
      <c r="I10" s="36"/>
      <c r="J10" s="37"/>
      <c r="K10" s="50"/>
      <c r="L10" s="36"/>
      <c r="M10" s="36"/>
      <c r="N10" s="36"/>
      <c r="O10" s="36"/>
      <c r="P10" s="36"/>
      <c r="Q10" s="36"/>
      <c r="R10" s="36"/>
      <c r="S10" s="36"/>
      <c r="T10" s="37"/>
      <c r="U10" s="50"/>
      <c r="V10" s="36"/>
      <c r="W10" s="36"/>
      <c r="X10" s="36"/>
      <c r="Y10" s="36"/>
      <c r="Z10" s="36"/>
      <c r="AA10" s="36"/>
      <c r="AB10" s="36"/>
      <c r="AC10" s="36"/>
      <c r="AD10" s="37"/>
      <c r="AO10" s="45" t="s">
        <v>67</v>
      </c>
      <c r="AP10" s="45">
        <v>2</v>
      </c>
    </row>
    <row r="11" spans="1:50" ht="14.5" customHeight="1" x14ac:dyDescent="0.35">
      <c r="A11" s="38" t="s">
        <v>27</v>
      </c>
      <c r="B11" s="38"/>
      <c r="C11" s="38"/>
      <c r="D11" s="38"/>
      <c r="E11" s="38"/>
      <c r="F11" s="38"/>
      <c r="G11" s="38"/>
      <c r="H11" s="38"/>
      <c r="I11" s="38"/>
      <c r="J11" s="39"/>
      <c r="K11" s="51" t="s">
        <v>39</v>
      </c>
      <c r="L11" s="38"/>
      <c r="M11" s="38"/>
      <c r="N11" s="38"/>
      <c r="O11" s="38"/>
      <c r="P11" s="38"/>
      <c r="Q11" s="38"/>
      <c r="R11" s="38"/>
      <c r="S11" s="38"/>
      <c r="T11" s="39"/>
      <c r="U11" s="51" t="s">
        <v>78</v>
      </c>
      <c r="V11" s="38"/>
      <c r="W11" s="38"/>
      <c r="X11" s="38"/>
      <c r="Y11" s="38"/>
      <c r="Z11" s="38"/>
      <c r="AA11" s="38"/>
      <c r="AB11" s="38"/>
      <c r="AC11" s="38"/>
      <c r="AD11" s="39"/>
      <c r="AO11" s="45" t="s">
        <v>68</v>
      </c>
      <c r="AP11" s="45">
        <v>3</v>
      </c>
    </row>
    <row r="12" spans="1:50" ht="14.5" customHeight="1" x14ac:dyDescent="0.35">
      <c r="A12" s="38"/>
      <c r="B12" s="38"/>
      <c r="C12" s="38"/>
      <c r="D12" s="38"/>
      <c r="E12" s="38"/>
      <c r="F12" s="38"/>
      <c r="G12" s="38"/>
      <c r="H12" s="38"/>
      <c r="I12" s="38"/>
      <c r="J12" s="39"/>
      <c r="K12" s="51"/>
      <c r="L12" s="38"/>
      <c r="M12" s="38"/>
      <c r="N12" s="38"/>
      <c r="O12" s="38"/>
      <c r="P12" s="38"/>
      <c r="Q12" s="38"/>
      <c r="R12" s="38"/>
      <c r="S12" s="38"/>
      <c r="T12" s="39"/>
      <c r="U12" s="51"/>
      <c r="V12" s="38"/>
      <c r="W12" s="38"/>
      <c r="X12" s="38"/>
      <c r="Y12" s="38"/>
      <c r="Z12" s="38"/>
      <c r="AA12" s="38"/>
      <c r="AB12" s="38"/>
      <c r="AC12" s="38"/>
      <c r="AD12" s="39"/>
      <c r="AO12" s="46" t="s">
        <v>69</v>
      </c>
      <c r="AP12" s="45">
        <v>4</v>
      </c>
    </row>
    <row r="13" spans="1:50" x14ac:dyDescent="0.35">
      <c r="A13" s="8"/>
      <c r="B13" s="8"/>
      <c r="C13" s="8"/>
      <c r="D13" s="8"/>
      <c r="E13" s="8"/>
      <c r="F13" s="8"/>
      <c r="G13" s="8"/>
      <c r="H13" s="8"/>
      <c r="I13" s="8"/>
      <c r="J13" s="6"/>
      <c r="K13" s="52"/>
      <c r="L13" s="8"/>
      <c r="M13" s="8"/>
      <c r="N13" s="8"/>
      <c r="O13" s="8"/>
      <c r="P13" s="8"/>
      <c r="Q13" s="8"/>
      <c r="R13" s="8"/>
      <c r="S13" s="8"/>
      <c r="T13" s="6"/>
      <c r="U13" s="52"/>
      <c r="V13" s="8"/>
      <c r="W13" s="8"/>
      <c r="X13" s="8"/>
      <c r="Y13" s="8"/>
      <c r="Z13" s="8"/>
      <c r="AA13" s="8"/>
      <c r="AB13" s="8"/>
      <c r="AC13" s="8"/>
      <c r="AD13" s="6"/>
    </row>
    <row r="14" spans="1:50" x14ac:dyDescent="0.35">
      <c r="A14" s="2" t="s">
        <v>1</v>
      </c>
      <c r="B14" s="30"/>
      <c r="C14" s="30"/>
      <c r="D14" s="30"/>
      <c r="E14" s="30"/>
      <c r="F14" s="30"/>
      <c r="G14" s="30"/>
      <c r="H14" s="2" t="s">
        <v>2</v>
      </c>
      <c r="I14" s="15"/>
      <c r="J14" s="3"/>
      <c r="K14" s="48" t="s">
        <v>1</v>
      </c>
      <c r="L14" s="43">
        <f>B14</f>
        <v>0</v>
      </c>
      <c r="M14" s="43"/>
      <c r="N14" s="43"/>
      <c r="O14" s="43"/>
      <c r="P14" s="43"/>
      <c r="Q14" s="43"/>
      <c r="R14" s="2" t="s">
        <v>2</v>
      </c>
      <c r="S14" s="44">
        <f>I14</f>
        <v>0</v>
      </c>
      <c r="T14" s="3"/>
      <c r="U14" s="48" t="s">
        <v>1</v>
      </c>
      <c r="V14" s="43">
        <f>L14</f>
        <v>0</v>
      </c>
      <c r="W14" s="43"/>
      <c r="X14" s="43"/>
      <c r="Y14" s="43"/>
      <c r="Z14" s="43"/>
      <c r="AA14" s="43"/>
      <c r="AB14" s="2" t="s">
        <v>2</v>
      </c>
      <c r="AC14" s="44">
        <f>S14</f>
        <v>0</v>
      </c>
      <c r="AD14" s="3"/>
    </row>
    <row r="15" spans="1:50" x14ac:dyDescent="0.35">
      <c r="A15" s="2"/>
      <c r="B15" s="2"/>
      <c r="C15" s="2"/>
      <c r="D15" s="2"/>
      <c r="E15" s="2"/>
      <c r="F15" s="2"/>
      <c r="G15" s="2"/>
      <c r="H15" s="2"/>
      <c r="I15" s="2"/>
      <c r="J15" s="3"/>
      <c r="K15" s="48"/>
      <c r="L15" s="2"/>
      <c r="M15" s="2"/>
      <c r="N15" s="2"/>
      <c r="O15" s="2"/>
      <c r="P15" s="2"/>
      <c r="Q15" s="2"/>
      <c r="R15" s="2"/>
      <c r="S15" s="9"/>
      <c r="T15" s="3"/>
      <c r="U15" s="48"/>
      <c r="V15" s="2"/>
      <c r="W15" s="2"/>
      <c r="X15" s="2"/>
      <c r="Y15" s="2"/>
      <c r="Z15" s="2"/>
      <c r="AA15" s="2"/>
      <c r="AB15" s="2"/>
      <c r="AC15" s="9"/>
      <c r="AD15" s="3"/>
      <c r="AO15" s="45" t="s">
        <v>82</v>
      </c>
      <c r="AP15" s="45">
        <v>4</v>
      </c>
    </row>
    <row r="16" spans="1:50" x14ac:dyDescent="0.35">
      <c r="A16" s="2" t="s">
        <v>3</v>
      </c>
      <c r="B16" s="30"/>
      <c r="C16" s="30"/>
      <c r="D16" s="2"/>
      <c r="E16" s="2"/>
      <c r="F16" s="2"/>
      <c r="G16" s="2"/>
      <c r="H16" s="2"/>
      <c r="I16" s="2"/>
      <c r="J16" s="3"/>
      <c r="K16" s="48" t="s">
        <v>3</v>
      </c>
      <c r="L16" s="43">
        <f>B16</f>
        <v>0</v>
      </c>
      <c r="M16" s="43"/>
      <c r="N16" s="2"/>
      <c r="O16" s="2"/>
      <c r="P16" s="2"/>
      <c r="Q16" s="2"/>
      <c r="R16" s="2"/>
      <c r="S16" s="9"/>
      <c r="T16" s="3"/>
      <c r="U16" s="48" t="s">
        <v>3</v>
      </c>
      <c r="V16" s="43">
        <f>L16</f>
        <v>0</v>
      </c>
      <c r="W16" s="43"/>
      <c r="X16" s="2"/>
      <c r="Y16" s="2"/>
      <c r="Z16" s="2"/>
      <c r="AA16" s="2"/>
      <c r="AB16" s="2"/>
      <c r="AC16" s="9"/>
      <c r="AD16" s="3"/>
      <c r="AO16" s="45" t="s">
        <v>83</v>
      </c>
      <c r="AP16" s="45">
        <v>3</v>
      </c>
    </row>
    <row r="17" spans="1:42" x14ac:dyDescent="0.35">
      <c r="A17" s="2"/>
      <c r="B17" s="2"/>
      <c r="C17" s="2"/>
      <c r="D17" s="2"/>
      <c r="E17" s="2"/>
      <c r="F17" s="2"/>
      <c r="G17" s="2"/>
      <c r="H17" s="2"/>
      <c r="I17" s="2"/>
      <c r="J17" s="3"/>
      <c r="K17" s="48"/>
      <c r="L17" s="2"/>
      <c r="M17" s="2"/>
      <c r="N17" s="2"/>
      <c r="O17" s="2"/>
      <c r="P17" s="2"/>
      <c r="Q17" s="2"/>
      <c r="R17" s="2"/>
      <c r="S17" s="9"/>
      <c r="T17" s="3"/>
      <c r="U17" s="48"/>
      <c r="V17" s="2"/>
      <c r="W17" s="2"/>
      <c r="X17" s="2"/>
      <c r="Y17" s="2"/>
      <c r="Z17" s="2"/>
      <c r="AA17" s="2"/>
      <c r="AB17" s="2"/>
      <c r="AC17" s="9"/>
      <c r="AD17" s="3"/>
      <c r="AO17" s="45" t="s">
        <v>84</v>
      </c>
      <c r="AP17" s="45">
        <v>2</v>
      </c>
    </row>
    <row r="18" spans="1:42" x14ac:dyDescent="0.35">
      <c r="A18" s="2"/>
      <c r="B18" s="2"/>
      <c r="C18" s="2"/>
      <c r="D18" s="2"/>
      <c r="E18" s="2"/>
      <c r="F18" s="2"/>
      <c r="G18" s="2"/>
      <c r="H18" s="2"/>
      <c r="I18" s="2"/>
      <c r="J18" s="3"/>
      <c r="K18" s="53"/>
      <c r="L18" s="54"/>
      <c r="M18" s="54"/>
      <c r="N18" s="54"/>
      <c r="O18" s="54"/>
      <c r="P18" s="54"/>
      <c r="Q18" s="54"/>
      <c r="R18" s="54"/>
      <c r="S18" s="55"/>
      <c r="T18" s="56"/>
      <c r="U18" s="53"/>
      <c r="V18" s="54"/>
      <c r="W18" s="54"/>
      <c r="X18" s="54"/>
      <c r="Y18" s="54"/>
      <c r="Z18" s="54"/>
      <c r="AA18" s="54"/>
      <c r="AB18" s="54"/>
      <c r="AC18" s="55"/>
      <c r="AD18" s="56"/>
      <c r="AO18" s="45" t="s">
        <v>85</v>
      </c>
      <c r="AP18" s="45">
        <v>1</v>
      </c>
    </row>
    <row r="19" spans="1:42" ht="14.5" customHeight="1" x14ac:dyDescent="0.35">
      <c r="A19" s="40" t="s">
        <v>28</v>
      </c>
      <c r="B19" s="40"/>
      <c r="C19" s="40"/>
      <c r="D19" s="40"/>
      <c r="E19" s="40"/>
      <c r="F19" s="40"/>
      <c r="G19" s="40"/>
      <c r="H19" s="40"/>
      <c r="I19" s="13">
        <v>1</v>
      </c>
      <c r="J19" s="12" t="s">
        <v>4</v>
      </c>
      <c r="K19" s="57" t="s">
        <v>40</v>
      </c>
      <c r="L19" s="58"/>
      <c r="M19" s="58"/>
      <c r="N19" s="58"/>
      <c r="O19" s="58"/>
      <c r="P19" s="58"/>
      <c r="Q19" s="58"/>
      <c r="R19" s="58"/>
      <c r="S19" s="19"/>
      <c r="T19" s="59" t="s">
        <v>71</v>
      </c>
      <c r="U19" s="31" t="s">
        <v>79</v>
      </c>
      <c r="V19" s="41"/>
      <c r="W19" s="41"/>
      <c r="X19" s="41"/>
      <c r="Y19" s="41"/>
      <c r="Z19" s="41"/>
      <c r="AA19" s="58"/>
      <c r="AB19" s="58"/>
      <c r="AC19" s="60">
        <v>1</v>
      </c>
      <c r="AD19" s="59"/>
      <c r="AE19" s="45">
        <f>IF(I19=1,0,IF(I19=2,1,IF(I19=3,2,"")))</f>
        <v>0</v>
      </c>
      <c r="AG19" s="45" t="e">
        <f>IF(AND(AE25&gt;399,S23=1),0,IF(AND(AE25&gt;299,AE25&lt;400,S23=1),1,IF(AND(AE25&gt;199,AE25&lt;300,S23=1),2,IF(AND(AE25&lt;200,S23=1),2,IF(AND(AE25&gt;99,AE25&lt;200,S23=2),3,IF(AND(AE25&lt;100,S23=2),4,""))))))</f>
        <v>#DIV/0!</v>
      </c>
      <c r="AO19" s="45" t="s">
        <v>86</v>
      </c>
      <c r="AP19" s="45">
        <v>0</v>
      </c>
    </row>
    <row r="20" spans="1:42" x14ac:dyDescent="0.35">
      <c r="A20" s="2"/>
      <c r="B20" s="2"/>
      <c r="C20" s="2"/>
      <c r="D20" s="2"/>
      <c r="E20" s="2"/>
      <c r="F20" s="2"/>
      <c r="G20" s="2"/>
      <c r="H20" s="2"/>
      <c r="I20" s="10"/>
      <c r="J20" s="12"/>
      <c r="K20" s="57"/>
      <c r="L20" s="58"/>
      <c r="M20" s="58"/>
      <c r="N20" s="58"/>
      <c r="O20" s="58"/>
      <c r="P20" s="58"/>
      <c r="Q20" s="58"/>
      <c r="R20" s="58"/>
      <c r="S20" s="60"/>
      <c r="T20" s="59"/>
      <c r="U20" s="31"/>
      <c r="V20" s="41"/>
      <c r="W20" s="41"/>
      <c r="X20" s="41"/>
      <c r="Y20" s="41"/>
      <c r="Z20" s="41"/>
      <c r="AA20" s="58"/>
      <c r="AB20" s="58"/>
      <c r="AC20" s="60"/>
      <c r="AD20" s="63">
        <f>IF(AC19=1,4,IF(AC19=2,3,IF(AC19=3,2,IF(AC19=4,1,IF(AC19=5,0,"")))))</f>
        <v>4</v>
      </c>
    </row>
    <row r="21" spans="1:42" x14ac:dyDescent="0.35">
      <c r="A21" s="40" t="s">
        <v>29</v>
      </c>
      <c r="B21" s="40"/>
      <c r="C21" s="40"/>
      <c r="D21" s="40"/>
      <c r="E21" s="40"/>
      <c r="F21" s="40"/>
      <c r="G21" s="40"/>
      <c r="H21" s="40"/>
      <c r="I21" s="13">
        <v>1</v>
      </c>
      <c r="J21" s="12" t="s">
        <v>4</v>
      </c>
      <c r="K21" s="57" t="s">
        <v>41</v>
      </c>
      <c r="L21" s="58"/>
      <c r="M21" s="58"/>
      <c r="N21" s="58"/>
      <c r="O21" s="58"/>
      <c r="P21" s="58"/>
      <c r="Q21" s="58"/>
      <c r="R21" s="58"/>
      <c r="S21" s="19"/>
      <c r="T21" s="59" t="s">
        <v>4</v>
      </c>
      <c r="U21" s="31"/>
      <c r="V21" s="41"/>
      <c r="W21" s="41"/>
      <c r="X21" s="41"/>
      <c r="Y21" s="41"/>
      <c r="Z21" s="41"/>
      <c r="AA21" s="58"/>
      <c r="AB21" s="58"/>
      <c r="AC21" s="60"/>
      <c r="AD21" s="59"/>
      <c r="AE21" s="45">
        <f t="shared" ref="AE21:AE23" si="0">IF(I21=1,0,IF(I21=2,1,IF(I21=3,2,"")))</f>
        <v>0</v>
      </c>
      <c r="AO21" s="45" t="s">
        <v>97</v>
      </c>
      <c r="AP21" s="45">
        <v>5</v>
      </c>
    </row>
    <row r="22" spans="1:42" ht="14.5" customHeight="1" x14ac:dyDescent="0.35">
      <c r="A22" s="2"/>
      <c r="B22" s="2"/>
      <c r="C22" s="2"/>
      <c r="D22" s="2"/>
      <c r="E22" s="2"/>
      <c r="F22" s="2"/>
      <c r="G22" s="2"/>
      <c r="H22" s="2"/>
      <c r="I22" s="10"/>
      <c r="J22" s="12"/>
      <c r="K22" s="57"/>
      <c r="L22" s="58"/>
      <c r="M22" s="58"/>
      <c r="N22" s="58"/>
      <c r="O22" s="58"/>
      <c r="P22" s="58"/>
      <c r="Q22" s="58"/>
      <c r="R22" s="58"/>
      <c r="S22" s="60"/>
      <c r="T22" s="59"/>
      <c r="U22" s="57"/>
      <c r="V22" s="58"/>
      <c r="W22" s="58"/>
      <c r="X22" s="58"/>
      <c r="Y22" s="58"/>
      <c r="Z22" s="58"/>
      <c r="AA22" s="58"/>
      <c r="AB22" s="58"/>
      <c r="AC22" s="60"/>
      <c r="AD22" s="59"/>
      <c r="AO22" s="45" t="s">
        <v>87</v>
      </c>
      <c r="AP22" s="45">
        <v>4</v>
      </c>
    </row>
    <row r="23" spans="1:42" ht="14.5" customHeight="1" x14ac:dyDescent="0.35">
      <c r="A23" s="40" t="s">
        <v>30</v>
      </c>
      <c r="B23" s="40"/>
      <c r="C23" s="40"/>
      <c r="D23" s="40"/>
      <c r="E23" s="40"/>
      <c r="F23" s="40"/>
      <c r="G23" s="40"/>
      <c r="H23" s="40"/>
      <c r="I23" s="13">
        <v>1</v>
      </c>
      <c r="J23" s="12"/>
      <c r="K23" s="57" t="s">
        <v>42</v>
      </c>
      <c r="L23" s="58"/>
      <c r="M23" s="58"/>
      <c r="N23" s="58"/>
      <c r="O23" s="58"/>
      <c r="P23" s="58"/>
      <c r="Q23" s="58"/>
      <c r="R23" s="58"/>
      <c r="S23" s="60">
        <v>1</v>
      </c>
      <c r="T23" s="59"/>
      <c r="U23" s="31" t="s">
        <v>80</v>
      </c>
      <c r="V23" s="41"/>
      <c r="W23" s="41"/>
      <c r="X23" s="41"/>
      <c r="Y23" s="41"/>
      <c r="Z23" s="41"/>
      <c r="AA23" s="58"/>
      <c r="AB23" s="58"/>
      <c r="AC23" s="60">
        <v>1</v>
      </c>
      <c r="AD23" s="59"/>
      <c r="AE23" s="45">
        <f t="shared" si="0"/>
        <v>0</v>
      </c>
      <c r="AF23" s="45">
        <f>AE19+AE21+AE23</f>
        <v>0</v>
      </c>
      <c r="AO23" s="45" t="s">
        <v>88</v>
      </c>
      <c r="AP23" s="45">
        <v>3</v>
      </c>
    </row>
    <row r="24" spans="1:42" x14ac:dyDescent="0.35">
      <c r="A24" s="16"/>
      <c r="B24" s="16"/>
      <c r="C24" s="16"/>
      <c r="D24" s="16"/>
      <c r="E24" s="16"/>
      <c r="F24" s="16"/>
      <c r="G24" s="16"/>
      <c r="H24" s="16"/>
      <c r="I24" s="10"/>
      <c r="J24" s="11"/>
      <c r="K24" s="57"/>
      <c r="L24" s="58"/>
      <c r="M24" s="58"/>
      <c r="N24" s="58"/>
      <c r="O24" s="58"/>
      <c r="P24" s="58"/>
      <c r="Q24" s="58"/>
      <c r="R24" s="58"/>
      <c r="S24" s="60"/>
      <c r="T24" s="59"/>
      <c r="U24" s="31"/>
      <c r="V24" s="41"/>
      <c r="W24" s="41"/>
      <c r="X24" s="41"/>
      <c r="Y24" s="41"/>
      <c r="Z24" s="41"/>
      <c r="AA24" s="58"/>
      <c r="AB24" s="58"/>
      <c r="AC24" s="60"/>
      <c r="AD24" s="63">
        <f>IF(AC23=1,5,IF(AC23=2,4,IF(AC23=3,3,IF(AC23=4,2,IF(AC23=5,1,IF(AC23=6,0,""))))))</f>
        <v>5</v>
      </c>
      <c r="AO24" s="45" t="s">
        <v>89</v>
      </c>
      <c r="AP24" s="45">
        <v>2</v>
      </c>
    </row>
    <row r="25" spans="1:42" x14ac:dyDescent="0.35">
      <c r="A25" s="2"/>
      <c r="B25" s="2"/>
      <c r="C25" s="2"/>
      <c r="D25" s="2"/>
      <c r="E25" s="2"/>
      <c r="F25" s="2"/>
      <c r="G25" s="2"/>
      <c r="H25" s="2"/>
      <c r="I25" s="9"/>
      <c r="J25" s="12"/>
      <c r="K25" s="57" t="s">
        <v>46</v>
      </c>
      <c r="L25" s="58"/>
      <c r="M25" s="58"/>
      <c r="N25" s="58"/>
      <c r="O25" s="58"/>
      <c r="P25" s="58"/>
      <c r="Q25" s="58"/>
      <c r="R25" s="58"/>
      <c r="S25" s="60">
        <v>1</v>
      </c>
      <c r="T25" s="61" t="s">
        <v>45</v>
      </c>
      <c r="U25" s="64"/>
      <c r="V25" s="65"/>
      <c r="W25" s="65"/>
      <c r="X25" s="65"/>
      <c r="Y25" s="65"/>
      <c r="Z25" s="65"/>
      <c r="AA25" s="66"/>
      <c r="AB25" s="66"/>
      <c r="AC25" s="67"/>
      <c r="AD25" s="61"/>
      <c r="AE25" s="45" t="e">
        <f>S19*100/S21</f>
        <v>#DIV/0!</v>
      </c>
      <c r="AG25" s="45">
        <f>IF(S25=1,0,IF(S25=2,1,IF(S25=3,2,IF(S25=4,3,IF(S25=5,4,"")))))</f>
        <v>0</v>
      </c>
      <c r="AO25" s="45" t="s">
        <v>90</v>
      </c>
      <c r="AP25" s="45">
        <v>1</v>
      </c>
    </row>
    <row r="26" spans="1:42" x14ac:dyDescent="0.35">
      <c r="A26" s="2" t="s">
        <v>74</v>
      </c>
      <c r="B26" s="42">
        <f>AF23</f>
        <v>0</v>
      </c>
      <c r="C26" s="2"/>
      <c r="D26" s="2" t="s">
        <v>75</v>
      </c>
      <c r="E26" s="2"/>
      <c r="F26" s="2"/>
      <c r="G26" s="2"/>
      <c r="H26" s="14">
        <f>IF(B26=0,0,IF(B26=1,0,IF(B26=2,19,IF(B26=3,20,IF(B26=4,30,IF(B26=5,32,IF(B26=6,46,"")))))))</f>
        <v>0</v>
      </c>
      <c r="I26" s="2" t="s">
        <v>4</v>
      </c>
      <c r="J26" s="3"/>
      <c r="K26" s="57"/>
      <c r="L26" s="58"/>
      <c r="M26" s="58"/>
      <c r="N26" s="58"/>
      <c r="O26" s="58"/>
      <c r="P26" s="58"/>
      <c r="Q26" s="58"/>
      <c r="R26" s="58"/>
      <c r="S26" s="60"/>
      <c r="T26" s="59"/>
      <c r="U26" s="31" t="s">
        <v>81</v>
      </c>
      <c r="V26" s="41"/>
      <c r="W26" s="41"/>
      <c r="X26" s="41"/>
      <c r="Y26" s="41"/>
      <c r="Z26" s="41"/>
      <c r="AA26" s="58"/>
      <c r="AB26" s="58"/>
      <c r="AC26" s="60">
        <v>1</v>
      </c>
      <c r="AD26" s="59"/>
      <c r="AO26" s="45" t="s">
        <v>86</v>
      </c>
      <c r="AP26" s="45">
        <v>0</v>
      </c>
    </row>
    <row r="27" spans="1:42" x14ac:dyDescent="0.35">
      <c r="A27" s="2"/>
      <c r="B27" s="2"/>
      <c r="C27" s="2"/>
      <c r="D27" s="2"/>
      <c r="E27" s="2"/>
      <c r="F27" s="2"/>
      <c r="G27" s="2"/>
      <c r="H27" s="2"/>
      <c r="I27" s="2"/>
      <c r="J27" s="3"/>
      <c r="K27" s="57" t="s">
        <v>55</v>
      </c>
      <c r="L27" s="58"/>
      <c r="M27" s="58"/>
      <c r="N27" s="58"/>
      <c r="O27" s="58"/>
      <c r="P27" s="58"/>
      <c r="Q27" s="58"/>
      <c r="R27" s="58"/>
      <c r="S27" s="19">
        <v>1</v>
      </c>
      <c r="T27" s="59"/>
      <c r="U27" s="31"/>
      <c r="V27" s="41"/>
      <c r="W27" s="41"/>
      <c r="X27" s="41"/>
      <c r="Y27" s="41"/>
      <c r="Z27" s="41"/>
      <c r="AA27" s="58"/>
      <c r="AB27" s="58"/>
      <c r="AC27" s="60"/>
      <c r="AD27" s="63">
        <f>IF(AC26=1,6,IF(AC26=2,5,IF(AC26=3,4,IF(AC26=4,3,IF(AC26=5,2,IF(AC26=6,1,IF(AC26=7,0,"")))))))</f>
        <v>6</v>
      </c>
      <c r="AG27" s="45">
        <f t="shared" ref="AG27:AG34" si="1">IF(S27=1,0,IF(S27=2,1,IF(S27=3,2,IF(S27=4,3,IF(S27=5,4,"")))))</f>
        <v>0</v>
      </c>
    </row>
    <row r="28" spans="1:42" x14ac:dyDescent="0.35">
      <c r="A28" s="2"/>
      <c r="B28" s="2"/>
      <c r="C28" s="2"/>
      <c r="D28" s="2"/>
      <c r="E28" s="2"/>
      <c r="F28" s="2"/>
      <c r="G28" s="2"/>
      <c r="H28" s="2"/>
      <c r="I28" s="2"/>
      <c r="J28" s="3"/>
      <c r="K28" s="57"/>
      <c r="L28" s="58"/>
      <c r="M28" s="58"/>
      <c r="N28" s="58"/>
      <c r="O28" s="58"/>
      <c r="P28" s="58"/>
      <c r="Q28" s="58"/>
      <c r="R28" s="58"/>
      <c r="S28" s="60"/>
      <c r="T28" s="59"/>
      <c r="U28" s="57"/>
      <c r="V28" s="58"/>
      <c r="W28" s="58"/>
      <c r="X28" s="58"/>
      <c r="Y28" s="58"/>
      <c r="Z28" s="58"/>
      <c r="AA28" s="58"/>
      <c r="AB28" s="58"/>
      <c r="AC28" s="58"/>
      <c r="AD28" s="59"/>
      <c r="AO28" s="45" t="s">
        <v>91</v>
      </c>
      <c r="AP28" s="45">
        <v>6</v>
      </c>
    </row>
    <row r="29" spans="1:42" x14ac:dyDescent="0.35">
      <c r="A29" s="2"/>
      <c r="B29" s="2"/>
      <c r="C29" s="2"/>
      <c r="D29" s="2"/>
      <c r="E29" s="2"/>
      <c r="F29" s="2"/>
      <c r="G29" s="2"/>
      <c r="H29" s="2"/>
      <c r="I29" s="2"/>
      <c r="J29" s="3"/>
      <c r="K29" s="57" t="s">
        <v>56</v>
      </c>
      <c r="L29" s="58"/>
      <c r="M29" s="58"/>
      <c r="N29" s="58"/>
      <c r="O29" s="58"/>
      <c r="P29" s="58"/>
      <c r="Q29" s="58"/>
      <c r="R29" s="58"/>
      <c r="S29" s="60">
        <v>1</v>
      </c>
      <c r="T29" s="59"/>
      <c r="U29" s="57" t="s">
        <v>98</v>
      </c>
      <c r="V29" s="58"/>
      <c r="W29" s="42">
        <f>AD20+AD24+AD27</f>
        <v>15</v>
      </c>
      <c r="X29" s="58"/>
      <c r="Y29" s="68" t="s">
        <v>99</v>
      </c>
      <c r="Z29" s="68"/>
      <c r="AA29" s="68"/>
      <c r="AB29" s="69" t="str">
        <f>IF(W29=3,"მძიმე",IF(W29=4,"მძიმე",IF(W29=5,"მძიმე",IF(W29=6,"მძიმე",IF(W29=7,"მძიმე",IF(W29=8,"მძიმე",IF(W29=9,"საშუალო",IF(W29=10,"საშუალო",IF(W29=11,"საშუალო",IF(W29=12,"საშუალო",IF(W29=13,"მსუბუქი",IF(W29=14,"მსუბუქი",IF(W29=15,"მსუბუქი","")))))))))))))</f>
        <v>მსუბუქი</v>
      </c>
      <c r="AC29" s="69"/>
      <c r="AD29" s="70"/>
      <c r="AG29" s="45">
        <f t="shared" si="1"/>
        <v>0</v>
      </c>
      <c r="AO29" s="45" t="s">
        <v>92</v>
      </c>
      <c r="AP29" s="45">
        <v>5</v>
      </c>
    </row>
    <row r="30" spans="1:42" x14ac:dyDescent="0.35">
      <c r="A30" s="2"/>
      <c r="B30" s="2"/>
      <c r="C30" s="2"/>
      <c r="D30" s="2"/>
      <c r="E30" s="2"/>
      <c r="F30" s="2"/>
      <c r="G30" s="2"/>
      <c r="H30" s="2"/>
      <c r="I30" s="2"/>
      <c r="J30" s="3"/>
      <c r="K30" s="57"/>
      <c r="L30" s="58"/>
      <c r="M30" s="58"/>
      <c r="N30" s="58"/>
      <c r="O30" s="58"/>
      <c r="P30" s="58"/>
      <c r="Q30" s="58"/>
      <c r="R30" s="58"/>
      <c r="S30" s="60"/>
      <c r="T30" s="59"/>
      <c r="U30" s="57"/>
      <c r="V30" s="58"/>
      <c r="W30" s="58"/>
      <c r="X30" s="58"/>
      <c r="Y30" s="58"/>
      <c r="Z30" s="58"/>
      <c r="AA30" s="58"/>
      <c r="AB30" s="58"/>
      <c r="AC30" s="58"/>
      <c r="AD30" s="59"/>
      <c r="AO30" s="45" t="s">
        <v>93</v>
      </c>
      <c r="AP30" s="45">
        <v>4</v>
      </c>
    </row>
    <row r="31" spans="1:42" x14ac:dyDescent="0.35">
      <c r="A31" s="2"/>
      <c r="B31" s="2"/>
      <c r="C31" s="2"/>
      <c r="D31" s="2"/>
      <c r="E31" s="2"/>
      <c r="F31" s="2"/>
      <c r="G31" s="2"/>
      <c r="H31" s="2"/>
      <c r="I31" s="2"/>
      <c r="J31" s="3"/>
      <c r="K31" s="31" t="s">
        <v>64</v>
      </c>
      <c r="L31" s="41"/>
      <c r="M31" s="41"/>
      <c r="N31" s="41"/>
      <c r="O31" s="41"/>
      <c r="P31" s="41"/>
      <c r="Q31" s="58"/>
      <c r="R31" s="58"/>
      <c r="S31" s="60">
        <v>1</v>
      </c>
      <c r="T31" s="59"/>
      <c r="U31" s="57"/>
      <c r="V31" s="58"/>
      <c r="W31" s="58"/>
      <c r="X31" s="58"/>
      <c r="Y31" s="58"/>
      <c r="Z31" s="58"/>
      <c r="AA31" s="58"/>
      <c r="AB31" s="58"/>
      <c r="AC31" s="58"/>
      <c r="AD31" s="59"/>
      <c r="AG31" s="45">
        <f t="shared" si="1"/>
        <v>0</v>
      </c>
      <c r="AO31" s="45" t="s">
        <v>94</v>
      </c>
      <c r="AP31" s="45">
        <v>3</v>
      </c>
    </row>
    <row r="32" spans="1:42" x14ac:dyDescent="0.35">
      <c r="A32" s="2"/>
      <c r="B32" s="2"/>
      <c r="C32" s="2"/>
      <c r="D32" s="2"/>
      <c r="E32" s="2"/>
      <c r="F32" s="2"/>
      <c r="G32" s="2"/>
      <c r="H32" s="2"/>
      <c r="I32" s="2"/>
      <c r="J32" s="3"/>
      <c r="K32" s="31"/>
      <c r="L32" s="41"/>
      <c r="M32" s="41"/>
      <c r="N32" s="41"/>
      <c r="O32" s="41"/>
      <c r="P32" s="41"/>
      <c r="Q32" s="58"/>
      <c r="R32" s="58"/>
      <c r="S32" s="60"/>
      <c r="T32" s="59"/>
      <c r="U32" s="57"/>
      <c r="V32" s="58"/>
      <c r="W32" s="58"/>
      <c r="X32" s="58"/>
      <c r="Y32" s="58"/>
      <c r="Z32" s="58"/>
      <c r="AA32" s="58"/>
      <c r="AB32" s="58"/>
      <c r="AC32" s="58"/>
      <c r="AD32" s="59"/>
      <c r="AO32" s="45" t="s">
        <v>95</v>
      </c>
      <c r="AP32" s="45">
        <v>2</v>
      </c>
    </row>
    <row r="33" spans="1:42" x14ac:dyDescent="0.35">
      <c r="A33" s="2"/>
      <c r="B33" s="2"/>
      <c r="C33" s="2"/>
      <c r="D33" s="2"/>
      <c r="E33" s="2"/>
      <c r="F33" s="2"/>
      <c r="G33" s="2"/>
      <c r="H33" s="2"/>
      <c r="I33" s="2"/>
      <c r="J33" s="3"/>
      <c r="K33" s="57"/>
      <c r="L33" s="58"/>
      <c r="M33" s="58"/>
      <c r="N33" s="58"/>
      <c r="O33" s="58"/>
      <c r="P33" s="58"/>
      <c r="Q33" s="58"/>
      <c r="R33" s="58"/>
      <c r="S33" s="60"/>
      <c r="T33" s="59"/>
      <c r="U33" s="57"/>
      <c r="V33" s="58"/>
      <c r="W33" s="58"/>
      <c r="X33" s="58"/>
      <c r="Y33" s="58"/>
      <c r="Z33" s="58"/>
      <c r="AA33" s="58"/>
      <c r="AB33" s="58"/>
      <c r="AC33" s="58"/>
      <c r="AD33" s="59"/>
      <c r="AG33" s="45" t="str">
        <f t="shared" si="1"/>
        <v/>
      </c>
      <c r="AO33" s="45" t="s">
        <v>96</v>
      </c>
      <c r="AP33" s="45">
        <v>1</v>
      </c>
    </row>
    <row r="34" spans="1:42" x14ac:dyDescent="0.35">
      <c r="A34" s="2"/>
      <c r="B34" s="2"/>
      <c r="C34" s="2"/>
      <c r="D34" s="2"/>
      <c r="E34" s="2"/>
      <c r="F34" s="2"/>
      <c r="G34" s="2"/>
      <c r="H34" s="2"/>
      <c r="I34" s="2"/>
      <c r="J34" s="3"/>
      <c r="K34" s="31" t="s">
        <v>70</v>
      </c>
      <c r="L34" s="41"/>
      <c r="M34" s="41"/>
      <c r="N34" s="41"/>
      <c r="O34" s="41"/>
      <c r="P34" s="41"/>
      <c r="Q34" s="58"/>
      <c r="R34" s="58"/>
      <c r="S34" s="60">
        <v>1</v>
      </c>
      <c r="T34" s="59"/>
      <c r="U34" s="57"/>
      <c r="V34" s="58"/>
      <c r="W34" s="58"/>
      <c r="X34" s="58"/>
      <c r="Y34" s="58"/>
      <c r="Z34" s="58"/>
      <c r="AA34" s="58"/>
      <c r="AB34" s="58"/>
      <c r="AC34" s="58"/>
      <c r="AD34" s="59"/>
      <c r="AG34" s="45">
        <f t="shared" si="1"/>
        <v>0</v>
      </c>
      <c r="AO34" s="45" t="s">
        <v>86</v>
      </c>
      <c r="AP34" s="45">
        <v>0</v>
      </c>
    </row>
    <row r="35" spans="1:42" x14ac:dyDescent="0.35">
      <c r="A35" s="2"/>
      <c r="B35" s="2"/>
      <c r="C35" s="2"/>
      <c r="D35" s="2"/>
      <c r="E35" s="2"/>
      <c r="F35" s="2"/>
      <c r="G35" s="2"/>
      <c r="H35" s="2"/>
      <c r="I35" s="2"/>
      <c r="J35" s="3"/>
      <c r="K35" s="31"/>
      <c r="L35" s="41"/>
      <c r="M35" s="41"/>
      <c r="N35" s="41"/>
      <c r="O35" s="41"/>
      <c r="P35" s="41"/>
      <c r="Q35" s="58"/>
      <c r="R35" s="58"/>
      <c r="S35" s="60"/>
      <c r="T35" s="59"/>
      <c r="U35" s="57"/>
      <c r="V35" s="58"/>
      <c r="W35" s="58"/>
      <c r="X35" s="58"/>
      <c r="Y35" s="58"/>
      <c r="Z35" s="58"/>
      <c r="AA35" s="58"/>
      <c r="AB35" s="58"/>
      <c r="AC35" s="58"/>
      <c r="AD35" s="59"/>
    </row>
    <row r="36" spans="1:42" x14ac:dyDescent="0.35">
      <c r="A36" s="2"/>
      <c r="B36" s="2"/>
      <c r="C36" s="2"/>
      <c r="D36" s="2"/>
      <c r="E36" s="2"/>
      <c r="F36" s="2"/>
      <c r="G36" s="2"/>
      <c r="H36" s="2"/>
      <c r="I36" s="2"/>
      <c r="J36" s="3"/>
      <c r="K36" s="57"/>
      <c r="L36" s="58"/>
      <c r="M36" s="58"/>
      <c r="N36" s="58"/>
      <c r="O36" s="58"/>
      <c r="P36" s="58"/>
      <c r="Q36" s="58"/>
      <c r="R36" s="58"/>
      <c r="S36" s="58"/>
      <c r="T36" s="59"/>
      <c r="U36" s="57"/>
      <c r="V36" s="58"/>
      <c r="W36" s="58"/>
      <c r="X36" s="58"/>
      <c r="Y36" s="58"/>
      <c r="Z36" s="58"/>
      <c r="AA36" s="58"/>
      <c r="AB36" s="58"/>
      <c r="AC36" s="58"/>
      <c r="AD36" s="59"/>
      <c r="AG36" s="45" t="e">
        <f>SUM(AG19:AG34)</f>
        <v>#DIV/0!</v>
      </c>
    </row>
    <row r="37" spans="1:42" x14ac:dyDescent="0.35">
      <c r="A37" s="2"/>
      <c r="B37" s="2"/>
      <c r="C37" s="2"/>
      <c r="D37" s="2"/>
      <c r="E37" s="2"/>
      <c r="F37" s="2"/>
      <c r="G37" s="2"/>
      <c r="H37" s="2"/>
      <c r="I37" s="2"/>
      <c r="J37" s="3"/>
      <c r="K37" s="28" t="s">
        <v>5</v>
      </c>
      <c r="L37" s="28"/>
      <c r="M37" s="28"/>
      <c r="N37" s="28" t="s">
        <v>6</v>
      </c>
      <c r="O37" s="28"/>
      <c r="P37" s="28"/>
      <c r="Q37" s="28" t="s">
        <v>7</v>
      </c>
      <c r="R37" s="28"/>
      <c r="S37" s="28"/>
      <c r="T37" s="59"/>
      <c r="U37" s="57"/>
      <c r="V37" s="58"/>
      <c r="W37" s="58"/>
      <c r="X37" s="58"/>
      <c r="Y37" s="58"/>
      <c r="Z37" s="58"/>
      <c r="AA37" s="58"/>
      <c r="AB37" s="58"/>
      <c r="AC37" s="58"/>
      <c r="AD37" s="59"/>
    </row>
    <row r="38" spans="1:42" x14ac:dyDescent="0.35">
      <c r="A38" s="2"/>
      <c r="B38" s="2"/>
      <c r="C38" s="2"/>
      <c r="D38" s="2"/>
      <c r="E38" s="2"/>
      <c r="F38" s="2"/>
      <c r="G38" s="2"/>
      <c r="H38" s="2"/>
      <c r="I38" s="2"/>
      <c r="J38" s="3"/>
      <c r="K38" s="23" t="s">
        <v>8</v>
      </c>
      <c r="L38" s="23"/>
      <c r="M38" s="23"/>
      <c r="N38" s="29"/>
      <c r="O38" s="29"/>
      <c r="P38" s="29"/>
      <c r="Q38" s="27">
        <v>0.21</v>
      </c>
      <c r="R38" s="22"/>
      <c r="S38" s="22"/>
      <c r="T38" s="59"/>
      <c r="U38" s="57"/>
      <c r="V38" s="58"/>
      <c r="W38" s="58"/>
      <c r="X38" s="58"/>
      <c r="Y38" s="58"/>
      <c r="Z38" s="58"/>
      <c r="AA38" s="58"/>
      <c r="AB38" s="58"/>
      <c r="AC38" s="58"/>
      <c r="AD38" s="59"/>
    </row>
    <row r="39" spans="1:42" x14ac:dyDescent="0.35">
      <c r="A39" s="2"/>
      <c r="B39" s="2"/>
      <c r="C39" s="2"/>
      <c r="D39" s="2"/>
      <c r="E39" s="2"/>
      <c r="F39" s="2"/>
      <c r="G39" s="2"/>
      <c r="H39" s="2"/>
      <c r="I39" s="2"/>
      <c r="J39" s="3"/>
      <c r="K39" s="23" t="s">
        <v>9</v>
      </c>
      <c r="L39" s="23"/>
      <c r="M39" s="23"/>
      <c r="N39" s="24" t="s">
        <v>10</v>
      </c>
      <c r="O39" s="25"/>
      <c r="P39" s="26"/>
      <c r="Q39" s="27">
        <v>0.25</v>
      </c>
      <c r="R39" s="22"/>
      <c r="S39" s="22"/>
      <c r="T39" s="59"/>
      <c r="U39" s="57"/>
      <c r="V39" s="58"/>
      <c r="W39" s="58"/>
      <c r="X39" s="58"/>
      <c r="Y39" s="58"/>
      <c r="Z39" s="58"/>
      <c r="AA39" s="58"/>
      <c r="AB39" s="58"/>
      <c r="AC39" s="58"/>
      <c r="AD39" s="59"/>
    </row>
    <row r="40" spans="1:42" x14ac:dyDescent="0.35">
      <c r="A40" s="2"/>
      <c r="B40" s="2"/>
      <c r="C40" s="2"/>
      <c r="D40" s="2"/>
      <c r="E40" s="2"/>
      <c r="F40" s="2"/>
      <c r="G40" s="2"/>
      <c r="H40" s="2"/>
      <c r="I40" s="2"/>
      <c r="J40" s="3"/>
      <c r="K40" s="23"/>
      <c r="L40" s="23"/>
      <c r="M40" s="23"/>
      <c r="N40" s="24" t="s">
        <v>11</v>
      </c>
      <c r="O40" s="25"/>
      <c r="P40" s="26"/>
      <c r="Q40" s="27">
        <v>0.28999999999999998</v>
      </c>
      <c r="R40" s="22"/>
      <c r="S40" s="22"/>
      <c r="T40" s="59"/>
      <c r="U40" s="57"/>
      <c r="V40" s="58"/>
      <c r="W40" s="58"/>
      <c r="X40" s="58"/>
      <c r="Y40" s="58"/>
      <c r="Z40" s="58"/>
      <c r="AA40" s="58"/>
      <c r="AB40" s="58"/>
      <c r="AC40" s="58"/>
      <c r="AD40" s="59"/>
    </row>
    <row r="41" spans="1:42" x14ac:dyDescent="0.35">
      <c r="A41" s="2"/>
      <c r="B41" s="2"/>
      <c r="C41" s="2"/>
      <c r="D41" s="2"/>
      <c r="E41" s="2"/>
      <c r="F41" s="2"/>
      <c r="G41" s="2"/>
      <c r="H41" s="2"/>
      <c r="I41" s="2"/>
      <c r="J41" s="3"/>
      <c r="K41" s="23"/>
      <c r="L41" s="23"/>
      <c r="M41" s="23"/>
      <c r="N41" s="24" t="s">
        <v>12</v>
      </c>
      <c r="O41" s="25"/>
      <c r="P41" s="26"/>
      <c r="Q41" s="27">
        <v>0.33</v>
      </c>
      <c r="R41" s="22"/>
      <c r="S41" s="22"/>
      <c r="T41" s="59"/>
      <c r="U41" s="57"/>
      <c r="V41" s="58"/>
      <c r="W41" s="58"/>
      <c r="X41" s="58"/>
      <c r="Y41" s="58"/>
      <c r="Z41" s="58"/>
      <c r="AA41" s="58"/>
      <c r="AB41" s="58"/>
      <c r="AC41" s="58"/>
      <c r="AD41" s="59"/>
    </row>
    <row r="42" spans="1:42" x14ac:dyDescent="0.35">
      <c r="A42" s="2"/>
      <c r="B42" s="2"/>
      <c r="C42" s="2"/>
      <c r="D42" s="2"/>
      <c r="E42" s="2"/>
      <c r="F42" s="2"/>
      <c r="G42" s="2"/>
      <c r="H42" s="2"/>
      <c r="I42" s="2"/>
      <c r="J42" s="3"/>
      <c r="K42" s="23"/>
      <c r="L42" s="23"/>
      <c r="M42" s="23"/>
      <c r="N42" s="24" t="s">
        <v>13</v>
      </c>
      <c r="O42" s="25"/>
      <c r="P42" s="26"/>
      <c r="Q42" s="27">
        <v>0.37</v>
      </c>
      <c r="R42" s="22"/>
      <c r="S42" s="22"/>
      <c r="T42" s="59"/>
      <c r="U42" s="57"/>
      <c r="V42" s="58"/>
      <c r="W42" s="58"/>
      <c r="X42" s="58"/>
      <c r="Y42" s="58"/>
      <c r="Z42" s="58"/>
      <c r="AA42" s="58"/>
      <c r="AB42" s="58"/>
      <c r="AC42" s="58"/>
      <c r="AD42" s="59"/>
    </row>
    <row r="43" spans="1:42" x14ac:dyDescent="0.35">
      <c r="A43" s="2"/>
      <c r="B43" s="2"/>
      <c r="C43" s="2"/>
      <c r="D43" s="2"/>
      <c r="E43" s="2"/>
      <c r="F43" s="2"/>
      <c r="G43" s="2"/>
      <c r="H43" s="2"/>
      <c r="I43" s="2"/>
      <c r="J43" s="3"/>
      <c r="K43" s="23"/>
      <c r="L43" s="23"/>
      <c r="M43" s="23"/>
      <c r="N43" s="24" t="s">
        <v>14</v>
      </c>
      <c r="O43" s="25"/>
      <c r="P43" s="26"/>
      <c r="Q43" s="27">
        <v>0.41</v>
      </c>
      <c r="R43" s="22"/>
      <c r="S43" s="22"/>
      <c r="T43" s="59"/>
      <c r="U43" s="57"/>
      <c r="V43" s="58"/>
      <c r="W43" s="58"/>
      <c r="X43" s="58"/>
      <c r="Y43" s="58"/>
      <c r="Z43" s="58"/>
      <c r="AA43" s="58"/>
      <c r="AB43" s="58"/>
      <c r="AC43" s="58"/>
      <c r="AD43" s="59"/>
    </row>
    <row r="44" spans="1:42" x14ac:dyDescent="0.35">
      <c r="A44" s="2"/>
      <c r="B44" s="2"/>
      <c r="C44" s="2"/>
      <c r="D44" s="2"/>
      <c r="E44" s="2"/>
      <c r="F44" s="2"/>
      <c r="G44" s="2"/>
      <c r="H44" s="2"/>
      <c r="I44" s="2"/>
      <c r="J44" s="3"/>
      <c r="K44" s="23"/>
      <c r="L44" s="23"/>
      <c r="M44" s="23"/>
      <c r="N44" s="24" t="s">
        <v>15</v>
      </c>
      <c r="O44" s="25"/>
      <c r="P44" s="26"/>
      <c r="Q44" s="27">
        <v>0.45</v>
      </c>
      <c r="R44" s="22"/>
      <c r="S44" s="22"/>
      <c r="T44" s="59"/>
      <c r="U44" s="57"/>
      <c r="V44" s="58"/>
      <c r="W44" s="58"/>
      <c r="X44" s="58"/>
      <c r="Y44" s="58"/>
      <c r="Z44" s="58"/>
      <c r="AA44" s="58"/>
      <c r="AB44" s="58"/>
      <c r="AC44" s="58"/>
      <c r="AD44" s="59"/>
    </row>
    <row r="45" spans="1:42" x14ac:dyDescent="0.35">
      <c r="A45" s="2"/>
      <c r="B45" s="2"/>
      <c r="C45" s="2"/>
      <c r="D45" s="2"/>
      <c r="E45" s="2"/>
      <c r="F45" s="2"/>
      <c r="G45" s="2"/>
      <c r="H45" s="2"/>
      <c r="I45" s="2"/>
      <c r="J45" s="3"/>
      <c r="K45" s="23" t="s">
        <v>16</v>
      </c>
      <c r="L45" s="23"/>
      <c r="M45" s="23"/>
      <c r="N45" s="21" t="s">
        <v>18</v>
      </c>
      <c r="O45" s="21"/>
      <c r="P45" s="21"/>
      <c r="Q45" s="22" t="s">
        <v>17</v>
      </c>
      <c r="R45" s="22"/>
      <c r="S45" s="22"/>
      <c r="T45" s="59"/>
      <c r="U45" s="57"/>
      <c r="V45" s="58"/>
      <c r="W45" s="58"/>
      <c r="X45" s="58"/>
      <c r="Y45" s="58"/>
      <c r="Z45" s="58"/>
      <c r="AA45" s="58"/>
      <c r="AB45" s="58"/>
      <c r="AC45" s="58"/>
      <c r="AD45" s="59"/>
    </row>
    <row r="46" spans="1:42" x14ac:dyDescent="0.35">
      <c r="A46" s="2"/>
      <c r="B46" s="2"/>
      <c r="C46" s="2"/>
      <c r="D46" s="2"/>
      <c r="E46" s="2"/>
      <c r="F46" s="2"/>
      <c r="G46" s="2"/>
      <c r="H46" s="2"/>
      <c r="I46" s="2"/>
      <c r="J46" s="3"/>
      <c r="K46" s="23" t="s">
        <v>19</v>
      </c>
      <c r="L46" s="23"/>
      <c r="M46" s="23"/>
      <c r="N46" s="21" t="s">
        <v>20</v>
      </c>
      <c r="O46" s="21"/>
      <c r="P46" s="21"/>
      <c r="Q46" s="22" t="s">
        <v>21</v>
      </c>
      <c r="R46" s="22"/>
      <c r="S46" s="22"/>
      <c r="T46" s="59"/>
      <c r="U46" s="57"/>
      <c r="V46" s="58"/>
      <c r="W46" s="58"/>
      <c r="X46" s="58"/>
      <c r="Y46" s="58"/>
      <c r="Z46" s="58"/>
      <c r="AA46" s="58"/>
      <c r="AB46" s="58"/>
      <c r="AC46" s="58"/>
      <c r="AD46" s="59"/>
    </row>
    <row r="47" spans="1:42" x14ac:dyDescent="0.35">
      <c r="A47" s="2"/>
      <c r="B47" s="2"/>
      <c r="C47" s="2"/>
      <c r="D47" s="2"/>
      <c r="E47" s="2"/>
      <c r="F47" s="2"/>
      <c r="G47" s="2"/>
      <c r="H47" s="2"/>
      <c r="I47" s="2"/>
      <c r="J47" s="3"/>
      <c r="K47" s="20" t="s">
        <v>22</v>
      </c>
      <c r="L47" s="20"/>
      <c r="M47" s="20"/>
      <c r="N47" s="21" t="s">
        <v>23</v>
      </c>
      <c r="O47" s="21"/>
      <c r="P47" s="21"/>
      <c r="Q47" s="22" t="s">
        <v>24</v>
      </c>
      <c r="R47" s="22"/>
      <c r="S47" s="22"/>
      <c r="T47" s="59"/>
      <c r="U47" s="57"/>
      <c r="V47" s="58"/>
      <c r="W47" s="58"/>
      <c r="X47" s="58"/>
      <c r="Y47" s="58"/>
      <c r="Z47" s="58"/>
      <c r="AA47" s="58"/>
      <c r="AB47" s="58"/>
      <c r="AC47" s="58"/>
      <c r="AD47" s="59"/>
    </row>
    <row r="48" spans="1:42" x14ac:dyDescent="0.35">
      <c r="A48" s="2"/>
      <c r="B48" s="2"/>
      <c r="C48" s="2"/>
      <c r="D48" s="2"/>
      <c r="E48" s="2"/>
      <c r="F48" s="2"/>
      <c r="G48" s="2"/>
      <c r="H48" s="2"/>
      <c r="I48" s="2"/>
      <c r="J48" s="3"/>
      <c r="K48" s="20"/>
      <c r="L48" s="20"/>
      <c r="M48" s="20"/>
      <c r="N48" s="21"/>
      <c r="O48" s="21"/>
      <c r="P48" s="21"/>
      <c r="Q48" s="22"/>
      <c r="R48" s="22"/>
      <c r="S48" s="22"/>
      <c r="T48" s="59"/>
      <c r="U48" s="57"/>
      <c r="V48" s="58"/>
      <c r="W48" s="58"/>
      <c r="X48" s="58"/>
      <c r="Y48" s="58"/>
      <c r="Z48" s="58"/>
      <c r="AA48" s="58"/>
      <c r="AB48" s="58"/>
      <c r="AC48" s="58"/>
      <c r="AD48" s="59"/>
    </row>
    <row r="49" spans="1:30" x14ac:dyDescent="0.35">
      <c r="A49" s="2"/>
      <c r="B49" s="2"/>
      <c r="C49" s="2"/>
      <c r="D49" s="2"/>
      <c r="E49" s="2"/>
      <c r="F49" s="2"/>
      <c r="G49" s="2"/>
      <c r="H49" s="2"/>
      <c r="I49" s="2"/>
      <c r="J49" s="3"/>
      <c r="K49" s="57"/>
      <c r="L49" s="58"/>
      <c r="M49" s="58"/>
      <c r="N49" s="58"/>
      <c r="O49" s="58"/>
      <c r="P49" s="58"/>
      <c r="Q49" s="58"/>
      <c r="R49" s="58"/>
      <c r="S49" s="58"/>
      <c r="T49" s="59"/>
      <c r="U49" s="57"/>
      <c r="V49" s="58"/>
      <c r="W49" s="58"/>
      <c r="X49" s="58"/>
      <c r="Y49" s="58"/>
      <c r="Z49" s="58"/>
      <c r="AA49" s="58"/>
      <c r="AB49" s="58"/>
      <c r="AC49" s="58"/>
      <c r="AD49" s="59"/>
    </row>
    <row r="50" spans="1:30" x14ac:dyDescent="0.35">
      <c r="A50" s="2"/>
      <c r="B50" s="2"/>
      <c r="C50" s="2"/>
      <c r="D50" s="2"/>
      <c r="E50" s="2"/>
      <c r="F50" s="2"/>
      <c r="G50" s="2"/>
      <c r="H50" s="2"/>
      <c r="I50" s="2"/>
      <c r="J50" s="3"/>
      <c r="K50" s="62" t="s">
        <v>73</v>
      </c>
      <c r="L50" s="18" t="e">
        <f>AG36</f>
        <v>#DIV/0!</v>
      </c>
      <c r="M50" s="58"/>
      <c r="N50" s="58" t="e">
        <f>IF(L50=0,"ინიციალური ქულისთვის სიკვდილობა 0.0%",IF(L50=1,"ინიციალური ქულისთვის სიკვდილობა 0.0%",IF(L50=2,"ინიციალური ქულისთვის სიკვდილობა 6.4%",IF(L50=3,"ინიციალური ქულისთვის სიკვდილობა 6.4%",IF(L50=4,"ინიციალური ქულისთვის სიკვდილობა 20.2%",IF(L50=5,"ინიციალური ქულისთვის სიკვდილობა 20.2%",IF(L50=6,"ინიციალური ქულისთვის სიკვდილობა 21.5%",IF(L50=7,"ინიციალური ქულისთვის სიკვდილობა 21.5%",IF(L50=8,"ინიციალური ქულისთვის სიკვდილობა 33.3%",IF(L50=9,"ინიციალური ქულისთვის სიკვდილობა 33.3%",IF(L50=10,"ინიციალური ქულისთვის სიკვდილობა 50.0%",IF(L50=11,"ინიციალური ქულისთვის სიკვდილობა 50.0%",IF(L50=12,"ინიციალური ქულისთვის სიკვდილობა 95.2%",IF(L50=13,"ინიციალური ქულისთვის სიკვდილობა 95.2%",IF(L50=14,"ინიციალური ქულისთვის სიკვდილობა 95.2%",IF(L50&gt;14,"ინიციალური ქულისთვის სიკვდილობა 95.2%",""))))))))))))))))</f>
        <v>#DIV/0!</v>
      </c>
      <c r="O50" s="58"/>
      <c r="P50" s="58"/>
      <c r="Q50" s="58"/>
      <c r="R50" s="58"/>
      <c r="S50" s="58"/>
      <c r="T50" s="59"/>
      <c r="U50" s="57"/>
      <c r="V50" s="58"/>
      <c r="W50" s="58"/>
      <c r="X50" s="58"/>
      <c r="Y50" s="58"/>
      <c r="Z50" s="58"/>
      <c r="AA50" s="58"/>
      <c r="AB50" s="58"/>
      <c r="AC50" s="58"/>
      <c r="AD50" s="59"/>
    </row>
    <row r="51" spans="1:30" x14ac:dyDescent="0.35"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</row>
    <row r="52" spans="1:30" x14ac:dyDescent="0.35"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</row>
    <row r="53" spans="1:30" x14ac:dyDescent="0.35"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</row>
    <row r="54" spans="1:30" x14ac:dyDescent="0.35"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</row>
    <row r="55" spans="1:30" x14ac:dyDescent="0.35"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</row>
    <row r="56" spans="1:30" x14ac:dyDescent="0.35"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</row>
    <row r="57" spans="1:30" x14ac:dyDescent="0.35"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</row>
    <row r="58" spans="1:30" x14ac:dyDescent="0.35"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</row>
    <row r="59" spans="1:30" x14ac:dyDescent="0.35"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</row>
    <row r="60" spans="1:30" x14ac:dyDescent="0.35"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</row>
    <row r="61" spans="1:30" x14ac:dyDescent="0.35"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</row>
    <row r="62" spans="1:30" x14ac:dyDescent="0.35"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</row>
    <row r="63" spans="1:30" x14ac:dyDescent="0.35"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</row>
    <row r="64" spans="1:30" x14ac:dyDescent="0.35"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</row>
    <row r="65" spans="11:30" x14ac:dyDescent="0.35"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</row>
    <row r="66" spans="11:30" x14ac:dyDescent="0.35"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</row>
    <row r="67" spans="11:30" x14ac:dyDescent="0.35"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</row>
    <row r="68" spans="11:30" x14ac:dyDescent="0.35"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</row>
    <row r="69" spans="11:30" x14ac:dyDescent="0.35"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</row>
    <row r="70" spans="11:30" x14ac:dyDescent="0.35"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</row>
    <row r="71" spans="11:30" x14ac:dyDescent="0.35"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</row>
    <row r="72" spans="11:30" x14ac:dyDescent="0.35"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</row>
    <row r="73" spans="11:30" x14ac:dyDescent="0.35"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</row>
    <row r="74" spans="11:30" x14ac:dyDescent="0.35"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</row>
    <row r="75" spans="11:30" x14ac:dyDescent="0.35"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</row>
    <row r="76" spans="11:30" x14ac:dyDescent="0.35"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</row>
    <row r="77" spans="11:30" x14ac:dyDescent="0.35"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</row>
    <row r="78" spans="11:30" x14ac:dyDescent="0.35"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</row>
    <row r="79" spans="11:30" x14ac:dyDescent="0.35"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</row>
    <row r="80" spans="11:30" x14ac:dyDescent="0.35"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</row>
    <row r="81" spans="11:30" x14ac:dyDescent="0.35"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</row>
    <row r="82" spans="11:30" x14ac:dyDescent="0.35"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</row>
    <row r="83" spans="11:30" x14ac:dyDescent="0.35"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</row>
    <row r="84" spans="11:30" x14ac:dyDescent="0.35"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</row>
    <row r="85" spans="11:30" x14ac:dyDescent="0.35"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</row>
    <row r="86" spans="11:30" x14ac:dyDescent="0.35"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</row>
    <row r="87" spans="11:30" x14ac:dyDescent="0.35"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</row>
    <row r="88" spans="11:30" x14ac:dyDescent="0.35"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</row>
    <row r="89" spans="11:30" x14ac:dyDescent="0.35"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</row>
    <row r="90" spans="11:30" x14ac:dyDescent="0.35"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</row>
    <row r="91" spans="11:30" x14ac:dyDescent="0.35"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</row>
    <row r="92" spans="11:30" x14ac:dyDescent="0.35"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</row>
    <row r="93" spans="11:30" x14ac:dyDescent="0.35"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</row>
    <row r="94" spans="11:30" x14ac:dyDescent="0.35"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</row>
    <row r="95" spans="11:30" x14ac:dyDescent="0.35"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</row>
    <row r="96" spans="11:30" x14ac:dyDescent="0.35"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</row>
    <row r="97" spans="11:30" x14ac:dyDescent="0.35"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</row>
    <row r="98" spans="11:30" x14ac:dyDescent="0.35"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</row>
    <row r="99" spans="11:30" x14ac:dyDescent="0.35"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</row>
    <row r="100" spans="11:30" x14ac:dyDescent="0.35"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</row>
  </sheetData>
  <sheetProtection algorithmName="SHA-512" hashValue="JgNYmkBk52EgkQ/u+/rZFo0jaoR5VVbTqqQhGJECyFLuoO6x7Veo000M4S0CG825kdJZLxuI5O3WPsgz0a3UDw==" saltValue="y/e5f4P/FXBZ29ab0OZ/sQ==" spinCount="100000" sheet="1" objects="1" scenarios="1"/>
  <mergeCells count="56">
    <mergeCell ref="U26:Z27"/>
    <mergeCell ref="AB29:AD29"/>
    <mergeCell ref="Y29:AA29"/>
    <mergeCell ref="B16:C16"/>
    <mergeCell ref="A19:H19"/>
    <mergeCell ref="A21:H21"/>
    <mergeCell ref="A23:H23"/>
    <mergeCell ref="V2:AD3"/>
    <mergeCell ref="U5:AD8"/>
    <mergeCell ref="U9:AD10"/>
    <mergeCell ref="U11:AD12"/>
    <mergeCell ref="V14:AA14"/>
    <mergeCell ref="V16:W16"/>
    <mergeCell ref="U19:Z21"/>
    <mergeCell ref="U23:Z24"/>
    <mergeCell ref="A5:J8"/>
    <mergeCell ref="B2:J3"/>
    <mergeCell ref="A9:J10"/>
    <mergeCell ref="A11:J12"/>
    <mergeCell ref="B14:G14"/>
    <mergeCell ref="L14:Q14"/>
    <mergeCell ref="L16:M16"/>
    <mergeCell ref="K31:P32"/>
    <mergeCell ref="K34:P35"/>
    <mergeCell ref="L2:T3"/>
    <mergeCell ref="K5:T8"/>
    <mergeCell ref="K9:T10"/>
    <mergeCell ref="K11:T12"/>
    <mergeCell ref="K37:M37"/>
    <mergeCell ref="N37:P37"/>
    <mergeCell ref="Q37:S37"/>
    <mergeCell ref="K38:M38"/>
    <mergeCell ref="N38:P38"/>
    <mergeCell ref="Q38:S38"/>
    <mergeCell ref="K39:M44"/>
    <mergeCell ref="N39:P39"/>
    <mergeCell ref="Q39:S39"/>
    <mergeCell ref="N40:P40"/>
    <mergeCell ref="Q40:S40"/>
    <mergeCell ref="N41:P41"/>
    <mergeCell ref="Q41:S41"/>
    <mergeCell ref="N42:P42"/>
    <mergeCell ref="Q42:S42"/>
    <mergeCell ref="N43:P43"/>
    <mergeCell ref="Q43:S43"/>
    <mergeCell ref="N44:P44"/>
    <mergeCell ref="Q44:S44"/>
    <mergeCell ref="K47:M48"/>
    <mergeCell ref="N47:P48"/>
    <mergeCell ref="Q47:S48"/>
    <mergeCell ref="K45:M45"/>
    <mergeCell ref="N45:P45"/>
    <mergeCell ref="Q45:S45"/>
    <mergeCell ref="K46:M46"/>
    <mergeCell ref="N46:P46"/>
    <mergeCell ref="Q46:S46"/>
  </mergeCells>
  <conditionalFormatting sqref="L50">
    <cfRule type="containsErrors" dxfId="4" priority="5">
      <formula>ISERROR(L50)</formula>
    </cfRule>
  </conditionalFormatting>
  <conditionalFormatting sqref="N50">
    <cfRule type="containsErrors" dxfId="3" priority="4">
      <formula>ISERROR(N50)</formula>
    </cfRule>
  </conditionalFormatting>
  <conditionalFormatting sqref="AB29:AD29">
    <cfRule type="containsText" dxfId="1" priority="3" operator="containsText" text="მსუბუქი">
      <formula>NOT(ISERROR(SEARCH("მსუბუქი",AB29)))</formula>
    </cfRule>
    <cfRule type="containsText" dxfId="2" priority="2" operator="containsText" text="საშუალო">
      <formula>NOT(ISERROR(SEARCH("საშუალო",AB29)))</formula>
    </cfRule>
    <cfRule type="containsText" dxfId="0" priority="1" operator="containsText" text="მძიმე">
      <formula>NOT(ISERROR(SEARCH("მძიმე",AB29)))</formula>
    </cfRule>
  </conditionalFormatting>
  <printOptions gridLines="1"/>
  <pageMargins left="0.7" right="0.7" top="0.75" bottom="0.75" header="0.3" footer="0.3"/>
  <pageSetup paperSize="9" orientation="portrait" horizontalDpi="4294967292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8</xdr:col>
                    <xdr:colOff>0</xdr:colOff>
                    <xdr:row>18</xdr:row>
                    <xdr:rowOff>0</xdr:rowOff>
                  </from>
                  <to>
                    <xdr:col>9</xdr:col>
                    <xdr:colOff>190500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8</xdr:col>
                    <xdr:colOff>0</xdr:colOff>
                    <xdr:row>19</xdr:row>
                    <xdr:rowOff>177800</xdr:rowOff>
                  </from>
                  <to>
                    <xdr:col>9</xdr:col>
                    <xdr:colOff>209550</xdr:colOff>
                    <xdr:row>21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Drop Down 3">
              <controlPr defaultSize="0" autoLine="0" autoPict="0">
                <anchor moveWithCells="1">
                  <from>
                    <xdr:col>8</xdr:col>
                    <xdr:colOff>0</xdr:colOff>
                    <xdr:row>21</xdr:row>
                    <xdr:rowOff>177800</xdr:rowOff>
                  </from>
                  <to>
                    <xdr:col>9</xdr:col>
                    <xdr:colOff>184150</xdr:colOff>
                    <xdr:row>23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Drop Down 4">
              <controlPr defaultSize="0" autoLine="0" autoPict="0">
                <anchor moveWithCells="1">
                  <from>
                    <xdr:col>17</xdr:col>
                    <xdr:colOff>596900</xdr:colOff>
                    <xdr:row>22</xdr:row>
                    <xdr:rowOff>0</xdr:rowOff>
                  </from>
                  <to>
                    <xdr:col>19</xdr:col>
                    <xdr:colOff>25400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Drop Down 5">
              <controlPr defaultSize="0" autoLine="0" autoPict="0">
                <anchor moveWithCells="1">
                  <from>
                    <xdr:col>17</xdr:col>
                    <xdr:colOff>596900</xdr:colOff>
                    <xdr:row>24</xdr:row>
                    <xdr:rowOff>0</xdr:rowOff>
                  </from>
                  <to>
                    <xdr:col>19</xdr:col>
                    <xdr:colOff>38100</xdr:colOff>
                    <xdr:row>25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Drop Down 6">
              <controlPr defaultSize="0" autoLine="0" autoPict="0">
                <anchor moveWithCells="1">
                  <from>
                    <xdr:col>18</xdr:col>
                    <xdr:colOff>0</xdr:colOff>
                    <xdr:row>26</xdr:row>
                    <xdr:rowOff>0</xdr:rowOff>
                  </from>
                  <to>
                    <xdr:col>19</xdr:col>
                    <xdr:colOff>50800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Drop Down 7">
              <controlPr defaultSize="0" autoLine="0" autoPict="0">
                <anchor moveWithCells="1">
                  <from>
                    <xdr:col>18</xdr:col>
                    <xdr:colOff>0</xdr:colOff>
                    <xdr:row>28</xdr:row>
                    <xdr:rowOff>0</xdr:rowOff>
                  </from>
                  <to>
                    <xdr:col>19</xdr:col>
                    <xdr:colOff>527050</xdr:colOff>
                    <xdr:row>28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Drop Down 8">
              <controlPr defaultSize="0" autoLine="0" autoPict="0">
                <anchor moveWithCells="1">
                  <from>
                    <xdr:col>16</xdr:col>
                    <xdr:colOff>31750</xdr:colOff>
                    <xdr:row>30</xdr:row>
                    <xdr:rowOff>12700</xdr:rowOff>
                  </from>
                  <to>
                    <xdr:col>19</xdr:col>
                    <xdr:colOff>539750</xdr:colOff>
                    <xdr:row>31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Drop Down 9">
              <controlPr defaultSize="0" autoLine="0" autoPict="0">
                <anchor moveWithCells="1">
                  <from>
                    <xdr:col>16</xdr:col>
                    <xdr:colOff>31750</xdr:colOff>
                    <xdr:row>33</xdr:row>
                    <xdr:rowOff>6350</xdr:rowOff>
                  </from>
                  <to>
                    <xdr:col>19</xdr:col>
                    <xdr:colOff>527050</xdr:colOff>
                    <xdr:row>33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Drop Down 10">
              <controlPr defaultSize="0" autoLine="0" autoPict="0">
                <anchor moveWithCells="1">
                  <from>
                    <xdr:col>25</xdr:col>
                    <xdr:colOff>603250</xdr:colOff>
                    <xdr:row>17</xdr:row>
                    <xdr:rowOff>171450</xdr:rowOff>
                  </from>
                  <to>
                    <xdr:col>29</xdr:col>
                    <xdr:colOff>596900</xdr:colOff>
                    <xdr:row>19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Drop Down 11">
              <controlPr defaultSize="0" autoLine="0" autoPict="0">
                <anchor moveWithCells="1">
                  <from>
                    <xdr:col>26</xdr:col>
                    <xdr:colOff>6350</xdr:colOff>
                    <xdr:row>21</xdr:row>
                    <xdr:rowOff>171450</xdr:rowOff>
                  </from>
                  <to>
                    <xdr:col>30</xdr:col>
                    <xdr:colOff>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Drop Down 12">
              <controlPr defaultSize="0" autoLine="0" autoPict="0">
                <anchor moveWithCells="1">
                  <from>
                    <xdr:col>25</xdr:col>
                    <xdr:colOff>603250</xdr:colOff>
                    <xdr:row>24</xdr:row>
                    <xdr:rowOff>165100</xdr:rowOff>
                  </from>
                  <to>
                    <xdr:col>29</xdr:col>
                    <xdr:colOff>596900</xdr:colOff>
                    <xdr:row>26</xdr:row>
                    <xdr:rowOff>6350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</dc:creator>
  <cp:lastModifiedBy>KC</cp:lastModifiedBy>
  <dcterms:created xsi:type="dcterms:W3CDTF">2020-10-11T10:50:50Z</dcterms:created>
  <dcterms:modified xsi:type="dcterms:W3CDTF">2020-10-11T20:02:04Z</dcterms:modified>
</cp:coreProperties>
</file>