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2635D259-41D1-44F8-89DF-7EEFAF186493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HSco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2" i="1" l="1"/>
  <c r="J40" i="1"/>
  <c r="J38" i="1"/>
  <c r="J36" i="1"/>
  <c r="J34" i="1"/>
  <c r="J30" i="1"/>
  <c r="J28" i="1"/>
  <c r="J26" i="1"/>
  <c r="J21" i="1"/>
  <c r="J44" i="1" l="1"/>
  <c r="C46" i="1" s="1"/>
  <c r="H48" i="1" s="1"/>
</calcChain>
</file>

<file path=xl/sharedStrings.xml><?xml version="1.0" encoding="utf-8"?>
<sst xmlns="http://schemas.openxmlformats.org/spreadsheetml/2006/main" count="80" uniqueCount="79">
  <si>
    <t>საქართველოს შინაგანი მედიცინის კოლეგია</t>
  </si>
  <si>
    <t>პაციენტი</t>
  </si>
  <si>
    <t>ასაკი</t>
  </si>
  <si>
    <t>თარიღი</t>
  </si>
  <si>
    <t>HScore რეაქტიული ჰემოფაგოციტოზის სიდრომის პრედიქციის ქულა</t>
  </si>
  <si>
    <t>კალკულატორი გამოიყენება ციტოკინური შტორმის სკრინინგისთვის</t>
  </si>
  <si>
    <t>Laurence Fardet, Lionel Galicier, Olivier Lambotte, Christophe Marzac, Cedric Aumont, Doumit Chahwan, Paul Coppo, Gilles Hejblum. Development and validation of the HScore, a score for the diagnosis of reactive hemophagocytic syndrome. Arthritis Rheumatol. 2014 Sep;66(9):2613-20. doi: 10.1002/art.38690. France Debaugnies, Bhavna Mahadeb, Alina Ferster, Nathalie Meuleman, Laurence Rozen, Anne Demulder, Francis Corazza. Performances of the H-Score for Diagnosis of Hemophagocytic Lymphohistiocytosis in Adult and Pediatric Patients. Am J Clin Pathol . 2016 Jun;145(6):862-70. doi: 10.1093/ajcp/aqw076.</t>
  </si>
  <si>
    <t xml:space="preserve">აივ ინფექცი ან ხანგრძლივი იმუნოსუპრესიული თერაპია </t>
  </si>
  <si>
    <t>აზათიოპრინი)</t>
  </si>
  <si>
    <t>(მაგ., გლუკოკორტიკოსტეროიდები, ციკლოსპორინი,</t>
  </si>
  <si>
    <t>არა</t>
  </si>
  <si>
    <t>კი</t>
  </si>
  <si>
    <t>&lt;38.4C</t>
  </si>
  <si>
    <t>38.4-39.4C</t>
  </si>
  <si>
    <t>&gt;39.4C</t>
  </si>
  <si>
    <t>ჰეპატომეგალია ან სპლენომეგალია</t>
  </si>
  <si>
    <t>ჰეპატოსპლენომეგალია</t>
  </si>
  <si>
    <t>ჰემოგლობინი ≤9.2 g/dL (≤5.71 mmol/L) ანდა</t>
  </si>
  <si>
    <t>ლეიკოციტები ≤5,000/mm³ ანდა თრომბოციტები ≤110,000/mm³</t>
  </si>
  <si>
    <t>რომელიმე ერთი</t>
  </si>
  <si>
    <t>რომელიმე ორი</t>
  </si>
  <si>
    <t>სამივე</t>
  </si>
  <si>
    <t>&lt;2000</t>
  </si>
  <si>
    <t>2000-6000</t>
  </si>
  <si>
    <t>&gt;6000</t>
  </si>
  <si>
    <t xml:space="preserve">ცნობილი იმუნოსუპრესიული მდგომარეობა .................. </t>
  </si>
  <si>
    <t>ტემპერატურა .......................................................................</t>
  </si>
  <si>
    <t>ორგანომეგალია ..........................</t>
  </si>
  <si>
    <t>ციტოპენია ..................................................................</t>
  </si>
  <si>
    <t>ფერიტინი ng/mL (ან μg/L) .......................................................</t>
  </si>
  <si>
    <t>ტრიგლიცერიდები mg/dL (mmol/L) .......................................</t>
  </si>
  <si>
    <t>&lt;132.7 (&lt;1.5)</t>
  </si>
  <si>
    <t>132.7-354 (1.5-4)</t>
  </si>
  <si>
    <t>&gt;354 (&gt;4)</t>
  </si>
  <si>
    <t>&gt;250 (&gt;2.5)</t>
  </si>
  <si>
    <t>≤250 (≤2.5)</t>
  </si>
  <si>
    <t>ფიბრინოგენი mg/dL (g/L) ..................................................</t>
  </si>
  <si>
    <t>ასტ U/L .................................................................................</t>
  </si>
  <si>
    <t>≥30</t>
  </si>
  <si>
    <t>&lt;30</t>
  </si>
  <si>
    <t>ძვლის ტვინის ასპირატში</t>
  </si>
  <si>
    <t xml:space="preserve">ჰემოფაგოციტოზის ნიშნები ............................................... </t>
  </si>
  <si>
    <t>Hscore</t>
  </si>
  <si>
    <t xml:space="preserve">ჰემოფაგოციტოზის სინდრომი ალბათობა </t>
  </si>
  <si>
    <t xml:space="preserve">ოპტიმალური ზღვარი 169 ქულა </t>
  </si>
  <si>
    <t>≤90</t>
  </si>
  <si>
    <t>91-100</t>
  </si>
  <si>
    <t>101-110</t>
  </si>
  <si>
    <t>111-120</t>
  </si>
  <si>
    <t>121-130</t>
  </si>
  <si>
    <t>131-140</t>
  </si>
  <si>
    <t>141-150</t>
  </si>
  <si>
    <t>151-160</t>
  </si>
  <si>
    <t>161-170</t>
  </si>
  <si>
    <t>171-180</t>
  </si>
  <si>
    <t>181-190</t>
  </si>
  <si>
    <t>191-200</t>
  </si>
  <si>
    <t>201-210</t>
  </si>
  <si>
    <t>211-220</t>
  </si>
  <si>
    <t>221-230</t>
  </si>
  <si>
    <t>231-240</t>
  </si>
  <si>
    <t>≥241</t>
  </si>
  <si>
    <t>&lt;1%</t>
  </si>
  <si>
    <t>~1%</t>
  </si>
  <si>
    <t>1-3%</t>
  </si>
  <si>
    <t>3-5%</t>
  </si>
  <si>
    <t>5-9%</t>
  </si>
  <si>
    <t>9-16%</t>
  </si>
  <si>
    <t>16-25%</t>
  </si>
  <si>
    <t>25-40%</t>
  </si>
  <si>
    <t>40-54%</t>
  </si>
  <si>
    <t>54-70%</t>
  </si>
  <si>
    <t>70-80%</t>
  </si>
  <si>
    <t>80-88%</t>
  </si>
  <si>
    <t>88-93%</t>
  </si>
  <si>
    <t>93-96%</t>
  </si>
  <si>
    <t>96-98%</t>
  </si>
  <si>
    <t>98-99%</t>
  </si>
  <si>
    <t>&gt;99%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</si>
</sst>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top" wrapText="1"/>
    </xf>
    <xf numFmtId="0" fontId="0" fillId="2" borderId="0" xfId="0" applyFill="1" applyBorder="1" applyProtection="1">
      <protection locked="0"/>
    </xf>
    <xf numFmtId="0" fontId="5" fillId="0" borderId="0" xfId="0" applyFont="1"/>
    <xf numFmtId="0" fontId="3" fillId="2" borderId="0" xfId="0" applyFont="1" applyFill="1" applyBorder="1" applyAlignment="1">
      <alignment horizontal="right" vertical="center"/>
    </xf>
    <xf numFmtId="0" fontId="6" fillId="2" borderId="0" xfId="0" applyFont="1" applyFill="1"/>
    <xf numFmtId="0" fontId="4" fillId="2" borderId="0" xfId="0" applyFont="1" applyFill="1"/>
    <xf numFmtId="0" fontId="0" fillId="2" borderId="0" xfId="0" applyFill="1" applyProtection="1">
      <protection locked="0"/>
    </xf>
    <xf numFmtId="0" fontId="10" fillId="2" borderId="0" xfId="0" applyFont="1" applyFill="1"/>
    <xf numFmtId="0" fontId="11" fillId="2" borderId="0" xfId="0" applyFont="1" applyFill="1"/>
    <xf numFmtId="0" fontId="8" fillId="2" borderId="0" xfId="0" applyFont="1" applyFill="1" applyAlignment="1">
      <alignment horizontal="center" vertical="center"/>
    </xf>
    <xf numFmtId="0" fontId="5" fillId="2" borderId="0" xfId="0" applyFont="1" applyFill="1"/>
    <xf numFmtId="0" fontId="12" fillId="2" borderId="0" xfId="0" applyFont="1" applyFill="1"/>
    <xf numFmtId="49" fontId="5" fillId="2" borderId="0" xfId="0" applyNumberFormat="1" applyFont="1" applyFill="1"/>
    <xf numFmtId="0" fontId="10" fillId="2" borderId="0" xfId="0" applyFont="1" applyFill="1" applyAlignment="1">
      <alignment horizontal="left"/>
    </xf>
    <xf numFmtId="0" fontId="2" fillId="3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G$21" fmlaRange="$AA$1:$AA$2" noThreeD="1" sel="1" val="0"/>
</file>

<file path=xl/ctrlProps/ctrlProp2.xml><?xml version="1.0" encoding="utf-8"?>
<formControlPr xmlns="http://schemas.microsoft.com/office/spreadsheetml/2009/9/main" objectType="Drop" dropStyle="combo" dx="16" fmlaLink="$G$26" fmlaRange="$K$1:$K$3" noThreeD="1" sel="1" val="0"/>
</file>

<file path=xl/ctrlProps/ctrlProp3.xml><?xml version="1.0" encoding="utf-8"?>
<formControlPr xmlns="http://schemas.microsoft.com/office/spreadsheetml/2009/9/main" objectType="Drop" dropStyle="combo" dx="16" fmlaLink="$G$28" fmlaRange="$M$1:$M$3" noThreeD="1" sel="1" val="0"/>
</file>

<file path=xl/ctrlProps/ctrlProp4.xml><?xml version="1.0" encoding="utf-8"?>
<formControlPr xmlns="http://schemas.microsoft.com/office/spreadsheetml/2009/9/main" objectType="Drop" dropStyle="combo" dx="16" fmlaLink="$G$30" fmlaRange="$R$1:$R$3" noThreeD="1" sel="1" val="0"/>
</file>

<file path=xl/ctrlProps/ctrlProp5.xml><?xml version="1.0" encoding="utf-8"?>
<formControlPr xmlns="http://schemas.microsoft.com/office/spreadsheetml/2009/9/main" objectType="Drop" dropStyle="combo" dx="16" fmlaLink="$G$34" fmlaRange="$U$1:$U$3" noThreeD="1" sel="1" val="0"/>
</file>

<file path=xl/ctrlProps/ctrlProp6.xml><?xml version="1.0" encoding="utf-8"?>
<formControlPr xmlns="http://schemas.microsoft.com/office/spreadsheetml/2009/9/main" objectType="Drop" dropStyle="combo" dx="16" fmlaLink="$G$36" fmlaRange="$W$1:$W$3" noThreeD="1" sel="1" val="0"/>
</file>

<file path=xl/ctrlProps/ctrlProp7.xml><?xml version="1.0" encoding="utf-8"?>
<formControlPr xmlns="http://schemas.microsoft.com/office/spreadsheetml/2009/9/main" objectType="Drop" dropStyle="combo" dx="16" fmlaLink="$G$38" fmlaRange="$Y$1:$Y$2" noThreeD="1" sel="1" val="0"/>
</file>

<file path=xl/ctrlProps/ctrlProp8.xml><?xml version="1.0" encoding="utf-8"?>
<formControlPr xmlns="http://schemas.microsoft.com/office/spreadsheetml/2009/9/main" objectType="Drop" dropStyle="combo" dx="16" fmlaLink="$G$40" fmlaRange="$K$5:$K$6" noThreeD="1" sel="1" val="0"/>
</file>

<file path=xl/ctrlProps/ctrlProp9.xml><?xml version="1.0" encoding="utf-8"?>
<formControlPr xmlns="http://schemas.microsoft.com/office/spreadsheetml/2009/9/main" objectType="Drop" dropStyle="combo" dx="16" fmlaLink="$G$42" fmlaRange="$AA$1:$AA$2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0</xdr:rowOff>
    </xdr:from>
    <xdr:to>
      <xdr:col>1</xdr:col>
      <xdr:colOff>158750</xdr:colOff>
      <xdr:row>4</xdr:row>
      <xdr:rowOff>8177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0"/>
          <a:ext cx="704849" cy="75112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20</xdr:row>
          <xdr:rowOff>19050</xdr:rowOff>
        </xdr:from>
        <xdr:to>
          <xdr:col>7</xdr:col>
          <xdr:colOff>374650</xdr:colOff>
          <xdr:row>21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25</xdr:row>
          <xdr:rowOff>0</xdr:rowOff>
        </xdr:from>
        <xdr:to>
          <xdr:col>7</xdr:col>
          <xdr:colOff>381000</xdr:colOff>
          <xdr:row>26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26</xdr:row>
          <xdr:rowOff>184150</xdr:rowOff>
        </xdr:from>
        <xdr:to>
          <xdr:col>7</xdr:col>
          <xdr:colOff>381000</xdr:colOff>
          <xdr:row>28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29</xdr:row>
          <xdr:rowOff>0</xdr:rowOff>
        </xdr:from>
        <xdr:to>
          <xdr:col>7</xdr:col>
          <xdr:colOff>374650</xdr:colOff>
          <xdr:row>30</xdr:row>
          <xdr:rowOff>12700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33</xdr:row>
          <xdr:rowOff>12700</xdr:rowOff>
        </xdr:from>
        <xdr:to>
          <xdr:col>7</xdr:col>
          <xdr:colOff>361950</xdr:colOff>
          <xdr:row>34</xdr:row>
          <xdr:rowOff>19050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469900</xdr:colOff>
          <xdr:row>35</xdr:row>
          <xdr:rowOff>12700</xdr:rowOff>
        </xdr:from>
        <xdr:to>
          <xdr:col>7</xdr:col>
          <xdr:colOff>381000</xdr:colOff>
          <xdr:row>36</xdr:row>
          <xdr:rowOff>19050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37</xdr:row>
          <xdr:rowOff>12700</xdr:rowOff>
        </xdr:from>
        <xdr:to>
          <xdr:col>7</xdr:col>
          <xdr:colOff>361950</xdr:colOff>
          <xdr:row>38</xdr:row>
          <xdr:rowOff>12700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39</xdr:row>
          <xdr:rowOff>12700</xdr:rowOff>
        </xdr:from>
        <xdr:to>
          <xdr:col>7</xdr:col>
          <xdr:colOff>361950</xdr:colOff>
          <xdr:row>40</xdr:row>
          <xdr:rowOff>19050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41</xdr:row>
          <xdr:rowOff>12700</xdr:rowOff>
        </xdr:from>
        <xdr:to>
          <xdr:col>7</xdr:col>
          <xdr:colOff>361950</xdr:colOff>
          <xdr:row>42</xdr:row>
          <xdr:rowOff>19050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8"/>
  <sheetViews>
    <sheetView showGridLines="0" showRowColHeaders="0" tabSelected="1" workbookViewId="0">
      <selection activeCell="O15" sqref="O15"/>
    </sheetView>
  </sheetViews>
  <sheetFormatPr defaultColWidth="8.7265625" defaultRowHeight="14.5" x14ac:dyDescent="0.35"/>
  <cols>
    <col min="1" max="10" width="8.7265625" style="1"/>
    <col min="11" max="30" width="8.7265625" style="15"/>
    <col min="31" max="16384" width="8.7265625" style="1"/>
  </cols>
  <sheetData>
    <row r="1" spans="1:27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15" t="s">
        <v>12</v>
      </c>
      <c r="M1" s="15" t="s">
        <v>10</v>
      </c>
      <c r="R1" s="15" t="s">
        <v>19</v>
      </c>
      <c r="U1" s="15" t="s">
        <v>22</v>
      </c>
      <c r="W1" s="15" t="s">
        <v>31</v>
      </c>
      <c r="Y1" s="15" t="s">
        <v>34</v>
      </c>
      <c r="AA1" s="15" t="s">
        <v>10</v>
      </c>
    </row>
    <row r="2" spans="1:27" ht="14.5" customHeight="1" x14ac:dyDescent="0.35">
      <c r="A2" s="3"/>
      <c r="B2" s="20" t="s">
        <v>0</v>
      </c>
      <c r="C2" s="20"/>
      <c r="D2" s="20"/>
      <c r="E2" s="20"/>
      <c r="F2" s="20"/>
      <c r="G2" s="20"/>
      <c r="H2" s="20"/>
      <c r="I2" s="20"/>
      <c r="J2" s="20"/>
      <c r="K2" s="15" t="s">
        <v>13</v>
      </c>
      <c r="M2" s="15" t="s">
        <v>15</v>
      </c>
      <c r="R2" s="15" t="s">
        <v>20</v>
      </c>
      <c r="U2" s="15" t="s">
        <v>23</v>
      </c>
      <c r="W2" s="15" t="s">
        <v>32</v>
      </c>
      <c r="Y2" s="15" t="s">
        <v>35</v>
      </c>
      <c r="AA2" s="15" t="s">
        <v>11</v>
      </c>
    </row>
    <row r="3" spans="1:27" ht="14.5" customHeight="1" x14ac:dyDescent="0.35">
      <c r="A3" s="3"/>
      <c r="B3" s="20"/>
      <c r="C3" s="20"/>
      <c r="D3" s="20"/>
      <c r="E3" s="20"/>
      <c r="F3" s="20"/>
      <c r="G3" s="20"/>
      <c r="H3" s="20"/>
      <c r="I3" s="20"/>
      <c r="J3" s="20"/>
      <c r="K3" s="15" t="s">
        <v>14</v>
      </c>
      <c r="M3" s="15" t="s">
        <v>16</v>
      </c>
      <c r="R3" s="15" t="s">
        <v>21</v>
      </c>
      <c r="U3" s="15" t="s">
        <v>24</v>
      </c>
      <c r="W3" s="15" t="s">
        <v>33</v>
      </c>
    </row>
    <row r="4" spans="1:27" ht="15" customHeight="1" x14ac:dyDescent="0.35">
      <c r="A4" s="3"/>
      <c r="B4" s="3"/>
      <c r="C4" s="4"/>
      <c r="D4" s="4"/>
      <c r="E4" s="4"/>
      <c r="F4" s="4"/>
      <c r="G4" s="4"/>
      <c r="H4" s="4"/>
      <c r="I4" s="4"/>
      <c r="J4" s="4"/>
    </row>
    <row r="5" spans="1:27" x14ac:dyDescent="0.35">
      <c r="A5" s="19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24" t="s">
        <v>39</v>
      </c>
    </row>
    <row r="6" spans="1:27" x14ac:dyDescent="0.35">
      <c r="A6" s="19"/>
      <c r="B6" s="19"/>
      <c r="C6" s="19"/>
      <c r="D6" s="19"/>
      <c r="E6" s="19"/>
      <c r="F6" s="19"/>
      <c r="G6" s="19"/>
      <c r="H6" s="19"/>
      <c r="I6" s="19"/>
      <c r="J6" s="19"/>
      <c r="K6" s="15" t="s">
        <v>38</v>
      </c>
    </row>
    <row r="7" spans="1:27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27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27" ht="15" customHeight="1" x14ac:dyDescent="0.35">
      <c r="A9" s="21" t="s">
        <v>6</v>
      </c>
      <c r="B9" s="21"/>
      <c r="C9" s="21"/>
      <c r="D9" s="21"/>
      <c r="E9" s="21"/>
      <c r="F9" s="21"/>
      <c r="G9" s="21"/>
      <c r="H9" s="21"/>
      <c r="I9" s="21"/>
      <c r="J9" s="21"/>
      <c r="U9" s="15" t="s">
        <v>45</v>
      </c>
      <c r="V9" s="15" t="s">
        <v>62</v>
      </c>
    </row>
    <row r="10" spans="1:27" x14ac:dyDescent="0.35">
      <c r="A10" s="21"/>
      <c r="B10" s="21"/>
      <c r="C10" s="21"/>
      <c r="D10" s="21"/>
      <c r="E10" s="21"/>
      <c r="F10" s="21"/>
      <c r="G10" s="21"/>
      <c r="H10" s="21"/>
      <c r="I10" s="21"/>
      <c r="J10" s="21"/>
      <c r="U10" s="15" t="s">
        <v>46</v>
      </c>
      <c r="V10" s="7" t="s">
        <v>63</v>
      </c>
    </row>
    <row r="11" spans="1:27" x14ac:dyDescent="0.35">
      <c r="A11" s="21"/>
      <c r="B11" s="21"/>
      <c r="C11" s="21"/>
      <c r="D11" s="21"/>
      <c r="E11" s="21"/>
      <c r="F11" s="21"/>
      <c r="G11" s="21"/>
      <c r="H11" s="21"/>
      <c r="I11" s="21"/>
      <c r="J11" s="21"/>
      <c r="U11" s="15" t="s">
        <v>47</v>
      </c>
      <c r="V11" s="17" t="s">
        <v>64</v>
      </c>
    </row>
    <row r="12" spans="1:27" x14ac:dyDescent="0.35">
      <c r="A12" s="21"/>
      <c r="B12" s="21"/>
      <c r="C12" s="21"/>
      <c r="D12" s="21"/>
      <c r="E12" s="21"/>
      <c r="F12" s="21"/>
      <c r="G12" s="21"/>
      <c r="H12" s="21"/>
      <c r="I12" s="21"/>
      <c r="J12" s="21"/>
      <c r="U12" s="15" t="s">
        <v>48</v>
      </c>
      <c r="V12" s="17" t="s">
        <v>65</v>
      </c>
    </row>
    <row r="13" spans="1:27" ht="14.5" customHeight="1" x14ac:dyDescent="0.35">
      <c r="A13" s="22" t="s">
        <v>5</v>
      </c>
      <c r="B13" s="22"/>
      <c r="C13" s="22"/>
      <c r="D13" s="22"/>
      <c r="E13" s="22"/>
      <c r="F13" s="22"/>
      <c r="G13" s="22"/>
      <c r="H13" s="22"/>
      <c r="I13" s="22"/>
      <c r="J13" s="22"/>
      <c r="U13" s="15" t="s">
        <v>49</v>
      </c>
      <c r="V13" s="17" t="s">
        <v>66</v>
      </c>
    </row>
    <row r="14" spans="1:27" x14ac:dyDescent="0.35">
      <c r="A14" s="22"/>
      <c r="B14" s="22"/>
      <c r="C14" s="22"/>
      <c r="D14" s="22"/>
      <c r="E14" s="22"/>
      <c r="F14" s="22"/>
      <c r="G14" s="22"/>
      <c r="H14" s="22"/>
      <c r="I14" s="22"/>
      <c r="J14" s="22"/>
      <c r="U14" s="15" t="s">
        <v>50</v>
      </c>
      <c r="V14" s="17" t="s">
        <v>67</v>
      </c>
    </row>
    <row r="15" spans="1:27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  <c r="U15" s="15" t="s">
        <v>51</v>
      </c>
      <c r="V15" s="17" t="s">
        <v>68</v>
      </c>
    </row>
    <row r="16" spans="1:27" x14ac:dyDescent="0.35">
      <c r="A16" s="8" t="s">
        <v>1</v>
      </c>
      <c r="B16" s="23"/>
      <c r="C16" s="23"/>
      <c r="D16" s="23"/>
      <c r="E16" s="23"/>
      <c r="F16" s="23"/>
      <c r="G16" s="23"/>
      <c r="H16" s="8" t="s">
        <v>2</v>
      </c>
      <c r="I16" s="2"/>
      <c r="J16" s="3"/>
      <c r="U16" s="15" t="s">
        <v>52</v>
      </c>
      <c r="V16" s="17" t="s">
        <v>69</v>
      </c>
    </row>
    <row r="17" spans="1:22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U17" s="15" t="s">
        <v>53</v>
      </c>
      <c r="V17" s="17" t="s">
        <v>70</v>
      </c>
    </row>
    <row r="18" spans="1:22" x14ac:dyDescent="0.35">
      <c r="A18" s="8" t="s">
        <v>3</v>
      </c>
      <c r="B18" s="23"/>
      <c r="C18" s="23"/>
      <c r="D18" s="3"/>
      <c r="E18" s="3"/>
      <c r="F18" s="3"/>
      <c r="G18" s="3"/>
      <c r="H18" s="3"/>
      <c r="I18" s="3"/>
      <c r="J18" s="3"/>
      <c r="U18" s="15" t="s">
        <v>54</v>
      </c>
      <c r="V18" s="17" t="s">
        <v>71</v>
      </c>
    </row>
    <row r="19" spans="1:22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U19" s="15" t="s">
        <v>55</v>
      </c>
      <c r="V19" s="17" t="s">
        <v>72</v>
      </c>
    </row>
    <row r="20" spans="1:22" x14ac:dyDescent="0.35">
      <c r="A20" s="3"/>
      <c r="B20" s="3"/>
      <c r="C20" s="3"/>
      <c r="D20" s="3"/>
      <c r="E20" s="3"/>
      <c r="F20" s="3"/>
      <c r="G20" s="6"/>
      <c r="H20" s="3"/>
      <c r="I20" s="3"/>
      <c r="J20" s="3"/>
      <c r="U20" s="15" t="s">
        <v>56</v>
      </c>
      <c r="V20" s="17" t="s">
        <v>73</v>
      </c>
    </row>
    <row r="21" spans="1:22" x14ac:dyDescent="0.35">
      <c r="A21" s="10" t="s">
        <v>25</v>
      </c>
      <c r="G21" s="11">
        <v>1</v>
      </c>
      <c r="J21" s="15">
        <f>IF(G21=1,0,IF(G21=2,18,""))</f>
        <v>0</v>
      </c>
      <c r="U21" s="15" t="s">
        <v>57</v>
      </c>
      <c r="V21" s="17" t="s">
        <v>74</v>
      </c>
    </row>
    <row r="22" spans="1:22" x14ac:dyDescent="0.35">
      <c r="A22" s="9" t="s">
        <v>7</v>
      </c>
      <c r="G22" s="11"/>
      <c r="J22" s="15"/>
      <c r="U22" s="15" t="s">
        <v>58</v>
      </c>
      <c r="V22" s="17" t="s">
        <v>75</v>
      </c>
    </row>
    <row r="23" spans="1:22" x14ac:dyDescent="0.35">
      <c r="A23" s="9" t="s">
        <v>9</v>
      </c>
      <c r="G23" s="11"/>
      <c r="J23" s="15"/>
      <c r="U23" s="15" t="s">
        <v>59</v>
      </c>
      <c r="V23" s="17" t="s">
        <v>76</v>
      </c>
    </row>
    <row r="24" spans="1:22" x14ac:dyDescent="0.35">
      <c r="A24" s="9" t="s">
        <v>8</v>
      </c>
      <c r="G24" s="11"/>
      <c r="J24" s="15"/>
      <c r="U24" s="15" t="s">
        <v>60</v>
      </c>
      <c r="V24" s="17" t="s">
        <v>77</v>
      </c>
    </row>
    <row r="25" spans="1:22" x14ac:dyDescent="0.35">
      <c r="G25" s="11"/>
      <c r="J25" s="15"/>
      <c r="U25" s="7" t="s">
        <v>61</v>
      </c>
      <c r="V25" s="17" t="s">
        <v>78</v>
      </c>
    </row>
    <row r="26" spans="1:22" x14ac:dyDescent="0.35">
      <c r="A26" s="10" t="s">
        <v>26</v>
      </c>
      <c r="G26" s="11">
        <v>1</v>
      </c>
      <c r="J26" s="15">
        <f>IF(G26=1,0,IF(G26=2,33,IF(G26=3,49,"")))</f>
        <v>0</v>
      </c>
    </row>
    <row r="27" spans="1:22" x14ac:dyDescent="0.35">
      <c r="G27" s="11"/>
      <c r="J27" s="15"/>
    </row>
    <row r="28" spans="1:22" x14ac:dyDescent="0.35">
      <c r="A28" s="10" t="s">
        <v>27</v>
      </c>
      <c r="G28" s="11">
        <v>1</v>
      </c>
      <c r="J28" s="15">
        <f>IF(G28=1,0,IF(G28=2,23,IF(G28=3,38,"")))</f>
        <v>0</v>
      </c>
    </row>
    <row r="29" spans="1:22" x14ac:dyDescent="0.35">
      <c r="G29" s="11"/>
      <c r="J29" s="15"/>
    </row>
    <row r="30" spans="1:22" x14ac:dyDescent="0.35">
      <c r="A30" s="10" t="s">
        <v>28</v>
      </c>
      <c r="G30" s="11">
        <v>1</v>
      </c>
      <c r="J30" s="15">
        <f>IF(G30=1,0,IF(G30=2,24,IF(G30=3,34,"")))</f>
        <v>0</v>
      </c>
    </row>
    <row r="31" spans="1:22" x14ac:dyDescent="0.35">
      <c r="A31" s="9" t="s">
        <v>17</v>
      </c>
      <c r="G31" s="11"/>
      <c r="J31" s="15"/>
    </row>
    <row r="32" spans="1:22" x14ac:dyDescent="0.35">
      <c r="A32" s="9" t="s">
        <v>18</v>
      </c>
      <c r="G32" s="11"/>
      <c r="J32" s="15"/>
    </row>
    <row r="33" spans="1:10" x14ac:dyDescent="0.35">
      <c r="G33" s="11"/>
      <c r="J33" s="15"/>
    </row>
    <row r="34" spans="1:10" x14ac:dyDescent="0.35">
      <c r="A34" s="10" t="s">
        <v>29</v>
      </c>
      <c r="G34" s="11">
        <v>1</v>
      </c>
      <c r="J34" s="15">
        <f>IF(G34=1,0,IF(G34=2,35,IF(G34=3,50,"")))</f>
        <v>0</v>
      </c>
    </row>
    <row r="35" spans="1:10" x14ac:dyDescent="0.35">
      <c r="G35" s="11"/>
      <c r="J35" s="15"/>
    </row>
    <row r="36" spans="1:10" x14ac:dyDescent="0.35">
      <c r="A36" s="10" t="s">
        <v>30</v>
      </c>
      <c r="G36" s="11">
        <v>1</v>
      </c>
      <c r="J36" s="15">
        <f>IF(G36=1,0,IF(G36=2,44,IF(G36=3,64,"")))</f>
        <v>0</v>
      </c>
    </row>
    <row r="37" spans="1:10" x14ac:dyDescent="0.35">
      <c r="G37" s="11"/>
      <c r="J37" s="15"/>
    </row>
    <row r="38" spans="1:10" x14ac:dyDescent="0.35">
      <c r="A38" s="10" t="s">
        <v>36</v>
      </c>
      <c r="G38" s="11">
        <v>1</v>
      </c>
      <c r="J38" s="15">
        <f>IF(G38=1,0,IF(G38=2,30,""))</f>
        <v>0</v>
      </c>
    </row>
    <row r="39" spans="1:10" x14ac:dyDescent="0.35">
      <c r="G39" s="11"/>
      <c r="J39" s="15"/>
    </row>
    <row r="40" spans="1:10" x14ac:dyDescent="0.35">
      <c r="A40" s="10" t="s">
        <v>37</v>
      </c>
      <c r="G40" s="11">
        <v>1</v>
      </c>
      <c r="J40" s="15">
        <f>IF(G40=1,0,IF(G40=2,19,""))</f>
        <v>0</v>
      </c>
    </row>
    <row r="41" spans="1:10" x14ac:dyDescent="0.35">
      <c r="G41" s="11"/>
      <c r="J41" s="15"/>
    </row>
    <row r="42" spans="1:10" x14ac:dyDescent="0.35">
      <c r="A42" s="10" t="s">
        <v>41</v>
      </c>
      <c r="G42" s="11">
        <v>1</v>
      </c>
      <c r="J42" s="15">
        <f>IF(G42=1,0,IF(G42=2,35,""))</f>
        <v>0</v>
      </c>
    </row>
    <row r="43" spans="1:10" x14ac:dyDescent="0.35">
      <c r="A43" s="10" t="s">
        <v>40</v>
      </c>
      <c r="J43" s="15"/>
    </row>
    <row r="44" spans="1:10" x14ac:dyDescent="0.35">
      <c r="J44" s="15">
        <f>SUM(J21:J42)</f>
        <v>0</v>
      </c>
    </row>
    <row r="46" spans="1:10" ht="26" x14ac:dyDescent="0.6">
      <c r="A46" s="13" t="s">
        <v>42</v>
      </c>
      <c r="C46" s="14">
        <f>J44</f>
        <v>0</v>
      </c>
    </row>
    <row r="47" spans="1:10" x14ac:dyDescent="0.35">
      <c r="A47" s="16" t="s">
        <v>44</v>
      </c>
    </row>
    <row r="48" spans="1:10" ht="21" x14ac:dyDescent="0.5">
      <c r="A48" s="12" t="s">
        <v>43</v>
      </c>
      <c r="H48" s="18" t="str">
        <f>IF(C46&lt;91,V9,IF(AND(C46&gt;90,C46&lt;101),V10,IF(AND(C46&gt;100,C46&lt;111),V11,IF(AND(C46&gt;110,C46&lt;121),V12,IF(AND(C46&gt;120,C46&lt;131),V13,IF(AND(C46&gt;130,C46&lt;141),V14,IF(AND(C46&gt;140,C46&lt;151),V15,IF(AND(C46&gt;150,C46&lt;161),V16,IF(AND(C46&gt;160,C46&lt;171),V17,IF(AND(C46&gt;170,C46&lt;181),V18,IF(AND(C46&gt;180,C46&lt;191),V19,IF(AND(C46&gt;190,C46&lt;201),V20,IF(AND(C46&gt;200,C46&lt;211),V21,IF(AND(C46&gt;210,C46&lt;211),V22,IF(AND(C46&gt;220,C46&lt;231),V23,IF(AND(C46&gt;230,C46&lt;241),V24,IF(C46&gt;240,V25,"")))))))))))))))))</f>
        <v>&lt;1%</v>
      </c>
      <c r="I48" s="18"/>
    </row>
  </sheetData>
  <sheetProtection algorithmName="SHA-512" hashValue="riEY3UgM8o82qsnJzHki8qzr+mqQdGKiuD7jLPr+idR50uNMY2rCPIT8FYCYwRKpKJbH+uUvijrIfdXjzt9NEw==" saltValue="SyrY/+4BH+BP8cm0klz1Rg==" spinCount="100000" sheet="1" objects="1" scenarios="1"/>
  <mergeCells count="7">
    <mergeCell ref="H48:I48"/>
    <mergeCell ref="A5:J8"/>
    <mergeCell ref="B2:J3"/>
    <mergeCell ref="A9:J12"/>
    <mergeCell ref="A13:J14"/>
    <mergeCell ref="B16:G16"/>
    <mergeCell ref="B18:C18"/>
  </mergeCells>
  <pageMargins left="0.7" right="0.7" top="0.75" bottom="0.75" header="0.3" footer="0.3"/>
  <pageSetup paperSize="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6</xdr:col>
                    <xdr:colOff>190500</xdr:colOff>
                    <xdr:row>20</xdr:row>
                    <xdr:rowOff>19050</xdr:rowOff>
                  </from>
                  <to>
                    <xdr:col>7</xdr:col>
                    <xdr:colOff>374650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6</xdr:col>
                    <xdr:colOff>165100</xdr:colOff>
                    <xdr:row>25</xdr:row>
                    <xdr:rowOff>0</xdr:rowOff>
                  </from>
                  <to>
                    <xdr:col>7</xdr:col>
                    <xdr:colOff>381000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3</xdr:col>
                    <xdr:colOff>514350</xdr:colOff>
                    <xdr:row>26</xdr:row>
                    <xdr:rowOff>184150</xdr:rowOff>
                  </from>
                  <to>
                    <xdr:col>7</xdr:col>
                    <xdr:colOff>381000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autoLine="0" autoPict="0">
                <anchor moveWithCells="1">
                  <from>
                    <xdr:col>5</xdr:col>
                    <xdr:colOff>361950</xdr:colOff>
                    <xdr:row>29</xdr:row>
                    <xdr:rowOff>0</xdr:rowOff>
                  </from>
                  <to>
                    <xdr:col>7</xdr:col>
                    <xdr:colOff>374650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Drop Down 6">
              <controlPr defaultSize="0" autoLine="0" autoPict="0">
                <anchor moveWithCells="1">
                  <from>
                    <xdr:col>6</xdr:col>
                    <xdr:colOff>184150</xdr:colOff>
                    <xdr:row>33</xdr:row>
                    <xdr:rowOff>12700</xdr:rowOff>
                  </from>
                  <to>
                    <xdr:col>7</xdr:col>
                    <xdr:colOff>361950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Drop Down 7">
              <controlPr defaultSize="0" autoLine="0" autoPict="0">
                <anchor moveWithCells="1">
                  <from>
                    <xdr:col>5</xdr:col>
                    <xdr:colOff>469900</xdr:colOff>
                    <xdr:row>35</xdr:row>
                    <xdr:rowOff>12700</xdr:rowOff>
                  </from>
                  <to>
                    <xdr:col>7</xdr:col>
                    <xdr:colOff>381000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Drop Down 8">
              <controlPr defaultSize="0" autoLine="0" autoPict="0">
                <anchor moveWithCells="1">
                  <from>
                    <xdr:col>6</xdr:col>
                    <xdr:colOff>38100</xdr:colOff>
                    <xdr:row>37</xdr:row>
                    <xdr:rowOff>12700</xdr:rowOff>
                  </from>
                  <to>
                    <xdr:col>7</xdr:col>
                    <xdr:colOff>361950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Drop Down 9">
              <controlPr defaultSize="0" autoLine="0" autoPict="0">
                <anchor moveWithCells="1">
                  <from>
                    <xdr:col>6</xdr:col>
                    <xdr:colOff>184150</xdr:colOff>
                    <xdr:row>39</xdr:row>
                    <xdr:rowOff>12700</xdr:rowOff>
                  </from>
                  <to>
                    <xdr:col>7</xdr:col>
                    <xdr:colOff>361950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Drop Down 10">
              <controlPr defaultSize="0" autoLine="0" autoPict="0">
                <anchor moveWithCells="1">
                  <from>
                    <xdr:col>6</xdr:col>
                    <xdr:colOff>184150</xdr:colOff>
                    <xdr:row>41</xdr:row>
                    <xdr:rowOff>12700</xdr:rowOff>
                  </from>
                  <to>
                    <xdr:col>7</xdr:col>
                    <xdr:colOff>361950</xdr:colOff>
                    <xdr:row>42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KC</cp:lastModifiedBy>
  <dcterms:created xsi:type="dcterms:W3CDTF">2020-10-11T10:50:50Z</dcterms:created>
  <dcterms:modified xsi:type="dcterms:W3CDTF">2021-12-18T08:56:14Z</dcterms:modified>
</cp:coreProperties>
</file>