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6477C7D8-1009-497E-9CAC-6531442225CB}" xr6:coauthVersionLast="45" xr6:coauthVersionMax="45" xr10:uidLastSave="{00000000-0000-0000-0000-000000000000}"/>
  <bookViews>
    <workbookView xWindow="-110" yWindow="-110" windowWidth="19420" windowHeight="11020" xr2:uid="{5D12D640-1D8A-4BEA-B668-41AFEFE5AC61}"/>
  </bookViews>
  <sheets>
    <sheet name="GRAM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R19" i="1"/>
  <c r="Q24" i="1" s="1"/>
  <c r="I44" i="1"/>
  <c r="J32" i="1"/>
  <c r="J27" i="1"/>
  <c r="K50" i="1" s="1"/>
  <c r="M50" i="1" s="1"/>
  <c r="H48" i="1" s="1"/>
  <c r="C50" i="1" s="1"/>
  <c r="J25" i="1"/>
  <c r="J23" i="1"/>
  <c r="J21" i="1"/>
  <c r="H46" i="1" l="1"/>
</calcChain>
</file>

<file path=xl/sharedStrings.xml><?xml version="1.0" encoding="utf-8"?>
<sst xmlns="http://schemas.openxmlformats.org/spreadsheetml/2006/main" count="40" uniqueCount="36">
  <si>
    <t>საქართველოს შინაგანი მედიცინის კოლეგია</t>
  </si>
  <si>
    <t>კრიტიკული ავადობის რისკის COVID-GRAM ქულა</t>
  </si>
  <si>
    <t>Dr, Wenhua Liang. COVID-GRAM Critical Illness Risk Score.                                                         https://www.mdcalc.com/covid-gram-critical-illness-risk-score</t>
  </si>
  <si>
    <t xml:space="preserve">SARS-CoV-2 ინფიცირებულ ჰოსპიტალიზებულ პაციენტებში დაავადების კრიტიკული მიმდინარეობის პრედიქციის კალკულატორი </t>
  </si>
  <si>
    <t>პაციენტი</t>
  </si>
  <si>
    <t>ასაკი</t>
  </si>
  <si>
    <t>თარიღი</t>
  </si>
  <si>
    <t>კომორბიდობების (ფქოდ, ჰიპერტენზია, დიაბეტი, გულის იშემიური დაავადება, გულის ქრონიკული დაავადებები, თირკმლების ქრონიკული დაავადება, სიმსივნე, ცერებროვასკულური დაავადება, ჰეპატიტი B და იმუნოდეფიციტი) რაოდენობა</t>
  </si>
  <si>
    <t>ნეიტროფილების შეფარდება ლიმფოციტებთან</t>
  </si>
  <si>
    <t>არა</t>
  </si>
  <si>
    <t>კი</t>
  </si>
  <si>
    <t>ფილტვების დაზიანების რადიოლოგიური ნიშნები............................................</t>
  </si>
  <si>
    <t>ჰემოპტიზი (სისხლიანი ხველა)............................................................................</t>
  </si>
  <si>
    <t>ქოშინი...................................................................................................................</t>
  </si>
  <si>
    <t>ცნობიერების დარღვევა.......................................................................................</t>
  </si>
  <si>
    <t>ონკოლოგიური ანამნეზი.......................................................................................</t>
  </si>
  <si>
    <t>ნეიტროფილების შეფარდება ლიმფოციტებთან................................................</t>
  </si>
  <si>
    <t>U/L</t>
  </si>
  <si>
    <t>ლაქტატდეჰიდროგენაზა…....................................................................................</t>
  </si>
  <si>
    <t>პირდაპირი ბილირუბინი…....................................................................................</t>
  </si>
  <si>
    <t>ლაქტატდეჰიდროგენაზას ნორმა: 60-160 U/L</t>
  </si>
  <si>
    <t>μmol/L</t>
  </si>
  <si>
    <t>პირდაპირი ბილირუბინის ნორმა: 5.13-32.49 μmol/L ან 0.3-1.9 mg/dL</t>
  </si>
  <si>
    <t xml:space="preserve">პირდაპირი ბილირუბინის კონვერსია mg/dL-დან μmol/L-ში  </t>
  </si>
  <si>
    <t>mg/dL</t>
  </si>
  <si>
    <t>Dr. Roman Zahorec. Neutrophil-Lymphocyte Ratio (NLR) Calculator.                                                         https://www.mdcalc.com/neutrophil-lymphocyte-ratio-nlr-calculator#creator-insights</t>
  </si>
  <si>
    <t>ფარდობის გამოსათვლელად შეგიძლიათ გამოიყენოთ როგორც აბსოლუტური რაოდენობრივი, ასევე პროცენტული მაჩვენებელები</t>
  </si>
  <si>
    <t>ნეიტროფილების აბსოლუტური ან პროცენტული რაოდენობა</t>
  </si>
  <si>
    <t>cells/μL ან %</t>
  </si>
  <si>
    <t>ლიმფოციტების აბსოლუტური ან პროცენტული რაოდენობა</t>
  </si>
  <si>
    <t xml:space="preserve">ინტერპრეტაცია: ნეიტროფილების შეფარდება ლიმფოციტებთან წარმოადგენს ფიზიოლოგიური სტრესის რაოდენობრივ აღმწერს (დესკრიპტორს).  </t>
  </si>
  <si>
    <t xml:space="preserve">მოცემულ შემთხვევაში ფიზიოლოგიური სტრესის დონე  </t>
  </si>
  <si>
    <t>დაავადების კრიტიკული მიმდინარეობის რისკი</t>
  </si>
  <si>
    <t>%</t>
  </si>
  <si>
    <t>COVID-GRAM რისკის ქულა</t>
  </si>
  <si>
    <t xml:space="preserve">ინტერპრეტაცია: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</si>
</sst>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4"/>
      <name val="Calibri"/>
      <family val="2"/>
      <charset val="204"/>
      <scheme val="minor"/>
    </font>
    <font>
      <sz val="11"/>
      <color theme="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horizontal="center" vertical="center"/>
    </xf>
    <xf numFmtId="0" fontId="8" fillId="4" borderId="0" xfId="0" applyFont="1" applyFill="1"/>
    <xf numFmtId="0" fontId="3" fillId="2" borderId="0" xfId="0" applyFont="1" applyFill="1"/>
    <xf numFmtId="0" fontId="0" fillId="2" borderId="0" xfId="0" applyFill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4" borderId="0" xfId="0" applyFill="1"/>
    <xf numFmtId="0" fontId="10" fillId="2" borderId="0" xfId="0" applyFont="1" applyFill="1"/>
    <xf numFmtId="0" fontId="11" fillId="2" borderId="0" xfId="0" applyFont="1" applyFill="1"/>
    <xf numFmtId="0" fontId="11" fillId="4" borderId="1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>
      <alignment horizontal="center" vertical="center"/>
    </xf>
    <xf numFmtId="164" fontId="0" fillId="4" borderId="2" xfId="0" applyNumberForma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/>
    <xf numFmtId="0" fontId="0" fillId="2" borderId="0" xfId="0" applyFill="1" applyBorder="1"/>
    <xf numFmtId="0" fontId="0" fillId="2" borderId="4" xfId="0" applyFill="1" applyBorder="1"/>
    <xf numFmtId="0" fontId="5" fillId="2" borderId="0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0" fillId="2" borderId="4" xfId="0" applyFill="1" applyBorder="1" applyAlignment="1">
      <alignment vertical="top" wrapText="1"/>
    </xf>
    <xf numFmtId="0" fontId="0" fillId="2" borderId="4" xfId="0" applyFill="1" applyBorder="1" applyAlignment="1">
      <alignment horizontal="center" vertical="center"/>
    </xf>
    <xf numFmtId="0" fontId="9" fillId="2" borderId="4" xfId="0" applyFont="1" applyFill="1" applyBorder="1"/>
    <xf numFmtId="0" fontId="11" fillId="2" borderId="4" xfId="0" applyFont="1" applyFill="1" applyBorder="1"/>
    <xf numFmtId="0" fontId="6" fillId="3" borderId="0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left" vertical="top" wrapText="1"/>
    </xf>
    <xf numFmtId="0" fontId="0" fillId="2" borderId="0" xfId="0" applyFill="1" applyAlignment="1">
      <alignment horizontal="center" vertical="center"/>
    </xf>
    <xf numFmtId="0" fontId="0" fillId="4" borderId="0" xfId="0" applyFill="1" applyAlignment="1">
      <alignment horizontal="left" vertical="center" wrapText="1"/>
    </xf>
    <xf numFmtId="0" fontId="12" fillId="4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7">
    <dxf>
      <font>
        <color theme="0" tint="-4.9989318521683403E-2"/>
      </font>
    </dxf>
    <dxf>
      <font>
        <color rgb="FFFF0000"/>
      </font>
    </dxf>
    <dxf>
      <font>
        <color theme="5"/>
      </font>
    </dxf>
    <dxf>
      <font>
        <color rgb="FFFFC000"/>
      </font>
    </dxf>
    <dxf>
      <font>
        <color theme="2" tint="-0.499984740745262"/>
      </font>
    </dxf>
    <dxf>
      <font>
        <color theme="9"/>
      </font>
    </dxf>
    <dxf>
      <font>
        <color theme="0" tint="-4.9989318521683403E-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31" fmlaLink="$I$19" fmlaRange="$U$2:$U$3" noThreeD="1" sel="1" val="0"/>
</file>

<file path=xl/ctrlProps/ctrlProp2.xml><?xml version="1.0" encoding="utf-8"?>
<formControlPr xmlns="http://schemas.microsoft.com/office/spreadsheetml/2009/9/main" objectType="Drop" dropStyle="combo" dx="31" fmlaLink="$I$21" fmlaRange="$U$2:$U$3" noThreeD="1" sel="1" val="0"/>
</file>

<file path=xl/ctrlProps/ctrlProp3.xml><?xml version="1.0" encoding="utf-8"?>
<formControlPr xmlns="http://schemas.microsoft.com/office/spreadsheetml/2009/9/main" objectType="Drop" dropStyle="combo" dx="31" fmlaLink="$I$23" fmlaRange="$U$2:$U$3" noThreeD="1" sel="1" val="0"/>
</file>

<file path=xl/ctrlProps/ctrlProp4.xml><?xml version="1.0" encoding="utf-8"?>
<formControlPr xmlns="http://schemas.microsoft.com/office/spreadsheetml/2009/9/main" objectType="Drop" dropStyle="combo" dx="31" fmlaLink="$I$25" fmlaRange="$U$2:$U$3" noThreeD="1" sel="1" val="0"/>
</file>

<file path=xl/ctrlProps/ctrlProp5.xml><?xml version="1.0" encoding="utf-8"?>
<formControlPr xmlns="http://schemas.microsoft.com/office/spreadsheetml/2009/9/main" objectType="Drop" dropStyle="combo" dx="31" fmlaLink="$I$27" fmlaRange="$U$5:$U$10" noThreeD="1" sel="1" val="0"/>
</file>

<file path=xl/ctrlProps/ctrlProp6.xml><?xml version="1.0" encoding="utf-8"?>
<formControlPr xmlns="http://schemas.microsoft.com/office/spreadsheetml/2009/9/main" objectType="Drop" dropStyle="combo" dx="31" fmlaLink="$I$32" fmlaRange="$U$2:$U$3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63501</xdr:colOff>
      <xdr:row>0</xdr:row>
      <xdr:rowOff>0</xdr:rowOff>
    </xdr:from>
    <xdr:to>
      <xdr:col>1</xdr:col>
      <xdr:colOff>158750</xdr:colOff>
      <xdr:row>4</xdr:row>
      <xdr:rowOff>8177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1" y="0"/>
          <a:ext cx="704849" cy="75112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17</xdr:row>
          <xdr:rowOff>171450</xdr:rowOff>
        </xdr:from>
        <xdr:to>
          <xdr:col>9</xdr:col>
          <xdr:colOff>25400</xdr:colOff>
          <xdr:row>19</xdr:row>
          <xdr:rowOff>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19</xdr:row>
          <xdr:rowOff>171450</xdr:rowOff>
        </xdr:from>
        <xdr:to>
          <xdr:col>9</xdr:col>
          <xdr:colOff>25400</xdr:colOff>
          <xdr:row>21</xdr:row>
          <xdr:rowOff>12700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21</xdr:row>
          <xdr:rowOff>171450</xdr:rowOff>
        </xdr:from>
        <xdr:to>
          <xdr:col>9</xdr:col>
          <xdr:colOff>25400</xdr:colOff>
          <xdr:row>23</xdr:row>
          <xdr:rowOff>12700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23</xdr:row>
          <xdr:rowOff>165100</xdr:rowOff>
        </xdr:from>
        <xdr:to>
          <xdr:col>9</xdr:col>
          <xdr:colOff>25400</xdr:colOff>
          <xdr:row>24</xdr:row>
          <xdr:rowOff>139700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25</xdr:row>
          <xdr:rowOff>171450</xdr:rowOff>
        </xdr:from>
        <xdr:to>
          <xdr:col>9</xdr:col>
          <xdr:colOff>25400</xdr:colOff>
          <xdr:row>27</xdr:row>
          <xdr:rowOff>12700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30</xdr:row>
          <xdr:rowOff>171450</xdr:rowOff>
        </xdr:from>
        <xdr:to>
          <xdr:col>9</xdr:col>
          <xdr:colOff>19050</xdr:colOff>
          <xdr:row>32</xdr:row>
          <xdr:rowOff>12700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10</xdr:col>
      <xdr:colOff>63501</xdr:colOff>
      <xdr:row>0</xdr:row>
      <xdr:rowOff>0</xdr:rowOff>
    </xdr:from>
    <xdr:ext cx="704849" cy="751127"/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1" y="0"/>
          <a:ext cx="704849" cy="75112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E0EEC-45D2-46C9-BC64-15E63133226B}">
  <dimension ref="A1:U50"/>
  <sheetViews>
    <sheetView showGridLines="0" tabSelected="1" workbookViewId="0">
      <selection activeCell="N30" sqref="N30"/>
    </sheetView>
  </sheetViews>
  <sheetFormatPr defaultRowHeight="14.5" x14ac:dyDescent="0.35"/>
  <cols>
    <col min="1" max="13" width="8.7265625" style="1"/>
    <col min="14" max="14" width="11.81640625" style="1" bestFit="1" customWidth="1"/>
    <col min="15" max="16384" width="8.7265625" style="1"/>
  </cols>
  <sheetData>
    <row r="1" spans="1:21" x14ac:dyDescent="0.35">
      <c r="B1" s="20"/>
      <c r="C1" s="20"/>
      <c r="D1" s="20"/>
      <c r="E1" s="20"/>
      <c r="F1" s="20"/>
      <c r="G1" s="20"/>
      <c r="H1" s="20"/>
      <c r="I1" s="20"/>
      <c r="J1" s="21"/>
    </row>
    <row r="2" spans="1:21" ht="14.5" customHeight="1" x14ac:dyDescent="0.35">
      <c r="B2" s="30" t="s">
        <v>0</v>
      </c>
      <c r="C2" s="30"/>
      <c r="D2" s="30"/>
      <c r="E2" s="30"/>
      <c r="F2" s="30"/>
      <c r="G2" s="30"/>
      <c r="H2" s="30"/>
      <c r="I2" s="30"/>
      <c r="J2" s="31"/>
      <c r="L2" s="39" t="s">
        <v>0</v>
      </c>
      <c r="M2" s="39"/>
      <c r="N2" s="39"/>
      <c r="O2" s="39"/>
      <c r="P2" s="39"/>
      <c r="Q2" s="39"/>
      <c r="R2" s="39"/>
      <c r="S2" s="39"/>
      <c r="T2" s="39"/>
      <c r="U2" s="6" t="s">
        <v>9</v>
      </c>
    </row>
    <row r="3" spans="1:21" ht="14.5" customHeight="1" x14ac:dyDescent="0.35">
      <c r="B3" s="30"/>
      <c r="C3" s="30"/>
      <c r="D3" s="30"/>
      <c r="E3" s="30"/>
      <c r="F3" s="30"/>
      <c r="G3" s="30"/>
      <c r="H3" s="30"/>
      <c r="I3" s="30"/>
      <c r="J3" s="31"/>
      <c r="L3" s="39"/>
      <c r="M3" s="39"/>
      <c r="N3" s="39"/>
      <c r="O3" s="39"/>
      <c r="P3" s="39"/>
      <c r="Q3" s="39"/>
      <c r="R3" s="39"/>
      <c r="S3" s="39"/>
      <c r="T3" s="39"/>
      <c r="U3" s="6" t="s">
        <v>10</v>
      </c>
    </row>
    <row r="4" spans="1:21" ht="15" customHeight="1" x14ac:dyDescent="0.35">
      <c r="B4" s="20"/>
      <c r="C4" s="22"/>
      <c r="D4" s="22"/>
      <c r="E4" s="22"/>
      <c r="F4" s="22"/>
      <c r="G4" s="22"/>
      <c r="H4" s="22"/>
      <c r="I4" s="22"/>
      <c r="J4" s="23"/>
      <c r="M4" s="2"/>
      <c r="N4" s="2"/>
      <c r="O4" s="2"/>
      <c r="P4" s="2"/>
      <c r="Q4" s="2"/>
      <c r="R4" s="2"/>
      <c r="S4" s="2"/>
      <c r="T4" s="2"/>
      <c r="U4" s="6"/>
    </row>
    <row r="5" spans="1:21" x14ac:dyDescent="0.3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9"/>
      <c r="K5" s="40" t="s">
        <v>8</v>
      </c>
      <c r="L5" s="40"/>
      <c r="M5" s="40"/>
      <c r="N5" s="40"/>
      <c r="O5" s="40"/>
      <c r="P5" s="40"/>
      <c r="Q5" s="40"/>
      <c r="R5" s="40"/>
      <c r="S5" s="40"/>
      <c r="T5" s="40"/>
      <c r="U5" s="6">
        <v>0</v>
      </c>
    </row>
    <row r="6" spans="1:21" x14ac:dyDescent="0.35">
      <c r="A6" s="28"/>
      <c r="B6" s="28"/>
      <c r="C6" s="28"/>
      <c r="D6" s="28"/>
      <c r="E6" s="28"/>
      <c r="F6" s="28"/>
      <c r="G6" s="28"/>
      <c r="H6" s="28"/>
      <c r="I6" s="28"/>
      <c r="J6" s="29"/>
      <c r="K6" s="40"/>
      <c r="L6" s="40"/>
      <c r="M6" s="40"/>
      <c r="N6" s="40"/>
      <c r="O6" s="40"/>
      <c r="P6" s="40"/>
      <c r="Q6" s="40"/>
      <c r="R6" s="40"/>
      <c r="S6" s="40"/>
      <c r="T6" s="40"/>
      <c r="U6" s="6">
        <v>1</v>
      </c>
    </row>
    <row r="7" spans="1:21" x14ac:dyDescent="0.35">
      <c r="A7" s="28"/>
      <c r="B7" s="28"/>
      <c r="C7" s="28"/>
      <c r="D7" s="28"/>
      <c r="E7" s="28"/>
      <c r="F7" s="28"/>
      <c r="G7" s="28"/>
      <c r="H7" s="28"/>
      <c r="I7" s="28"/>
      <c r="J7" s="29"/>
      <c r="K7" s="40"/>
      <c r="L7" s="40"/>
      <c r="M7" s="40"/>
      <c r="N7" s="40"/>
      <c r="O7" s="40"/>
      <c r="P7" s="40"/>
      <c r="Q7" s="40"/>
      <c r="R7" s="40"/>
      <c r="S7" s="40"/>
      <c r="T7" s="40"/>
      <c r="U7" s="6">
        <v>2</v>
      </c>
    </row>
    <row r="8" spans="1:21" x14ac:dyDescent="0.35">
      <c r="A8" s="28"/>
      <c r="B8" s="28"/>
      <c r="C8" s="28"/>
      <c r="D8" s="28"/>
      <c r="E8" s="28"/>
      <c r="F8" s="28"/>
      <c r="G8" s="28"/>
      <c r="H8" s="28"/>
      <c r="I8" s="28"/>
      <c r="J8" s="29"/>
      <c r="K8" s="40"/>
      <c r="L8" s="40"/>
      <c r="M8" s="40"/>
      <c r="N8" s="40"/>
      <c r="O8" s="40"/>
      <c r="P8" s="40"/>
      <c r="Q8" s="40"/>
      <c r="R8" s="40"/>
      <c r="S8" s="40"/>
      <c r="T8" s="40"/>
      <c r="U8" s="6">
        <v>3</v>
      </c>
    </row>
    <row r="9" spans="1:21" x14ac:dyDescent="0.35">
      <c r="A9" s="32" t="s">
        <v>2</v>
      </c>
      <c r="B9" s="32"/>
      <c r="C9" s="32"/>
      <c r="D9" s="32"/>
      <c r="E9" s="32"/>
      <c r="F9" s="32"/>
      <c r="G9" s="32"/>
      <c r="H9" s="32"/>
      <c r="I9" s="32"/>
      <c r="J9" s="33"/>
      <c r="K9" s="41" t="s">
        <v>25</v>
      </c>
      <c r="L9" s="41"/>
      <c r="M9" s="41"/>
      <c r="N9" s="41"/>
      <c r="O9" s="41"/>
      <c r="P9" s="41"/>
      <c r="Q9" s="41"/>
      <c r="R9" s="41"/>
      <c r="S9" s="41"/>
      <c r="T9" s="41"/>
      <c r="U9" s="6">
        <v>4</v>
      </c>
    </row>
    <row r="10" spans="1:21" x14ac:dyDescent="0.35">
      <c r="A10" s="32"/>
      <c r="B10" s="32"/>
      <c r="C10" s="32"/>
      <c r="D10" s="32"/>
      <c r="E10" s="32"/>
      <c r="F10" s="32"/>
      <c r="G10" s="32"/>
      <c r="H10" s="32"/>
      <c r="I10" s="32"/>
      <c r="J10" s="33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6">
        <v>5</v>
      </c>
    </row>
    <row r="11" spans="1:21" ht="14.5" customHeight="1" x14ac:dyDescent="0.35">
      <c r="A11" s="34" t="s">
        <v>3</v>
      </c>
      <c r="B11" s="34"/>
      <c r="C11" s="34"/>
      <c r="D11" s="34"/>
      <c r="E11" s="34"/>
      <c r="F11" s="34"/>
      <c r="G11" s="34"/>
      <c r="H11" s="34"/>
      <c r="I11" s="34"/>
      <c r="J11" s="35"/>
      <c r="K11" s="42" t="s">
        <v>26</v>
      </c>
      <c r="L11" s="42"/>
      <c r="M11" s="42"/>
      <c r="N11" s="42"/>
      <c r="O11" s="42"/>
      <c r="P11" s="42"/>
      <c r="Q11" s="42"/>
      <c r="R11" s="42"/>
      <c r="S11" s="42"/>
      <c r="T11" s="42"/>
      <c r="U11" s="6"/>
    </row>
    <row r="12" spans="1:21" x14ac:dyDescent="0.35">
      <c r="A12" s="34"/>
      <c r="B12" s="34"/>
      <c r="C12" s="34"/>
      <c r="D12" s="34"/>
      <c r="E12" s="34"/>
      <c r="F12" s="34"/>
      <c r="G12" s="34"/>
      <c r="H12" s="34"/>
      <c r="I12" s="34"/>
      <c r="J12" s="35"/>
      <c r="K12" s="42"/>
      <c r="L12" s="42"/>
      <c r="M12" s="42"/>
      <c r="N12" s="42"/>
      <c r="O12" s="42"/>
      <c r="P12" s="42"/>
      <c r="Q12" s="42"/>
      <c r="R12" s="42"/>
      <c r="S12" s="42"/>
      <c r="T12" s="42"/>
    </row>
    <row r="13" spans="1:21" x14ac:dyDescent="0.35">
      <c r="A13" s="3"/>
      <c r="B13" s="3"/>
      <c r="C13" s="3"/>
      <c r="D13" s="3"/>
      <c r="E13" s="3"/>
      <c r="F13" s="3"/>
      <c r="G13" s="3"/>
      <c r="H13" s="3"/>
      <c r="I13" s="3"/>
      <c r="J13" s="24"/>
    </row>
    <row r="14" spans="1:21" x14ac:dyDescent="0.35">
      <c r="A14" s="1" t="s">
        <v>4</v>
      </c>
      <c r="B14" s="36"/>
      <c r="C14" s="36"/>
      <c r="D14" s="36"/>
      <c r="E14" s="36"/>
      <c r="F14" s="36"/>
      <c r="G14" s="36"/>
      <c r="H14" s="1" t="s">
        <v>5</v>
      </c>
      <c r="I14" s="8"/>
      <c r="J14" s="21"/>
    </row>
    <row r="15" spans="1:21" x14ac:dyDescent="0.35">
      <c r="J15" s="21"/>
      <c r="K15" s="1" t="s">
        <v>27</v>
      </c>
      <c r="R15" s="8"/>
      <c r="S15" s="43" t="s">
        <v>28</v>
      </c>
      <c r="T15" s="43"/>
    </row>
    <row r="16" spans="1:21" x14ac:dyDescent="0.35">
      <c r="A16" s="1" t="s">
        <v>6</v>
      </c>
      <c r="B16" s="36"/>
      <c r="C16" s="36"/>
      <c r="J16" s="21"/>
    </row>
    <row r="17" spans="1:20" x14ac:dyDescent="0.35">
      <c r="J17" s="21"/>
      <c r="K17" s="1" t="s">
        <v>29</v>
      </c>
      <c r="R17" s="8"/>
      <c r="S17" s="43" t="s">
        <v>28</v>
      </c>
      <c r="T17" s="43"/>
    </row>
    <row r="18" spans="1:20" ht="15" thickBot="1" x14ac:dyDescent="0.4">
      <c r="J18" s="21"/>
    </row>
    <row r="19" spans="1:20" ht="15" thickBot="1" x14ac:dyDescent="0.4">
      <c r="A19" s="38" t="s">
        <v>11</v>
      </c>
      <c r="B19" s="38"/>
      <c r="C19" s="38"/>
      <c r="D19" s="38"/>
      <c r="E19" s="38"/>
      <c r="F19" s="38"/>
      <c r="G19" s="38"/>
      <c r="H19" s="38"/>
      <c r="I19" s="7">
        <v>1</v>
      </c>
      <c r="J19" s="25">
        <f>IF(I19=1,0,IF(I19=2,1,""))</f>
        <v>0</v>
      </c>
      <c r="K19" s="1" t="s">
        <v>8</v>
      </c>
      <c r="R19" s="14" t="e">
        <f>R15/R17</f>
        <v>#DIV/0!</v>
      </c>
    </row>
    <row r="20" spans="1:20" x14ac:dyDescent="0.35">
      <c r="I20" s="7"/>
      <c r="J20" s="25"/>
    </row>
    <row r="21" spans="1:20" x14ac:dyDescent="0.35">
      <c r="A21" s="38" t="s">
        <v>12</v>
      </c>
      <c r="B21" s="38"/>
      <c r="C21" s="38"/>
      <c r="D21" s="38"/>
      <c r="E21" s="38"/>
      <c r="F21" s="38"/>
      <c r="G21" s="38"/>
      <c r="H21" s="38"/>
      <c r="I21" s="7">
        <v>1</v>
      </c>
      <c r="J21" s="25">
        <f t="shared" ref="J21:J25" si="0">IF(I21=1,0,IF(I21=2,1,""))</f>
        <v>0</v>
      </c>
    </row>
    <row r="22" spans="1:20" ht="14.5" customHeight="1" x14ac:dyDescent="0.35">
      <c r="I22" s="7"/>
      <c r="J22" s="25"/>
      <c r="K22" s="44" t="s">
        <v>30</v>
      </c>
      <c r="L22" s="44"/>
      <c r="M22" s="44"/>
      <c r="N22" s="44"/>
      <c r="O22" s="44"/>
      <c r="P22" s="44"/>
      <c r="Q22" s="44"/>
      <c r="R22" s="44"/>
      <c r="S22" s="44"/>
      <c r="T22" s="44"/>
    </row>
    <row r="23" spans="1:20" x14ac:dyDescent="0.35">
      <c r="A23" s="38" t="s">
        <v>13</v>
      </c>
      <c r="B23" s="38"/>
      <c r="C23" s="38"/>
      <c r="D23" s="38"/>
      <c r="E23" s="38"/>
      <c r="F23" s="38"/>
      <c r="G23" s="38"/>
      <c r="H23" s="38"/>
      <c r="I23" s="7">
        <v>1</v>
      </c>
      <c r="J23" s="25">
        <f t="shared" si="0"/>
        <v>0</v>
      </c>
      <c r="K23" s="44"/>
      <c r="L23" s="44"/>
      <c r="M23" s="44"/>
      <c r="N23" s="44"/>
      <c r="O23" s="44"/>
      <c r="P23" s="44"/>
      <c r="Q23" s="44"/>
      <c r="R23" s="44"/>
      <c r="S23" s="44"/>
      <c r="T23" s="44"/>
    </row>
    <row r="24" spans="1:20" ht="18.5" x14ac:dyDescent="0.35">
      <c r="I24" s="7"/>
      <c r="J24" s="25"/>
      <c r="K24" s="9" t="s">
        <v>31</v>
      </c>
      <c r="L24" s="9"/>
      <c r="M24" s="9"/>
      <c r="N24" s="9"/>
      <c r="O24" s="9"/>
      <c r="P24" s="9"/>
      <c r="Q24" s="45" t="e">
        <f>IF(AND(R19&gt;0.99,R19&lt;3.01),"ნორმული",IF(AND(R19&gt;3.99,R19&lt;5.01),"სცილდება ნორმას",IF(AND(R19&gt;5.99,R19&lt;8.01),"მსუბუქად მომატებული",IF(AND(R19&gt;8.99,R19&lt;18.01),"ზომიერად მომატებული",IF(R19&gt;18,"მკვეთრად მომატებული","")))))</f>
        <v>#DIV/0!</v>
      </c>
      <c r="R24" s="45"/>
      <c r="S24" s="45"/>
      <c r="T24" s="45"/>
    </row>
    <row r="25" spans="1:20" x14ac:dyDescent="0.35">
      <c r="A25" s="38" t="s">
        <v>14</v>
      </c>
      <c r="B25" s="38"/>
      <c r="C25" s="38"/>
      <c r="D25" s="38"/>
      <c r="E25" s="38"/>
      <c r="F25" s="38"/>
      <c r="G25" s="38"/>
      <c r="H25" s="38"/>
      <c r="I25" s="7">
        <v>1</v>
      </c>
      <c r="J25" s="25">
        <f t="shared" si="0"/>
        <v>0</v>
      </c>
    </row>
    <row r="26" spans="1:20" x14ac:dyDescent="0.35">
      <c r="I26" s="7"/>
      <c r="J26" s="21"/>
    </row>
    <row r="27" spans="1:20" ht="14.5" customHeight="1" x14ac:dyDescent="0.35">
      <c r="A27" s="37" t="s">
        <v>7</v>
      </c>
      <c r="B27" s="37"/>
      <c r="C27" s="37"/>
      <c r="D27" s="37"/>
      <c r="E27" s="37"/>
      <c r="F27" s="37"/>
      <c r="G27" s="37"/>
      <c r="H27" s="37"/>
      <c r="I27" s="7">
        <v>1</v>
      </c>
      <c r="J27" s="25">
        <f>IF(I27=1,0,IF(I27=2,1,IF(I27=3,2,IF(I27=4,3,IF(I27=5,4,IF(I27=6,5,""))))))</f>
        <v>0</v>
      </c>
    </row>
    <row r="28" spans="1:20" x14ac:dyDescent="0.35">
      <c r="A28" s="37"/>
      <c r="B28" s="37"/>
      <c r="C28" s="37"/>
      <c r="D28" s="37"/>
      <c r="E28" s="37"/>
      <c r="F28" s="37"/>
      <c r="G28" s="37"/>
      <c r="H28" s="37"/>
      <c r="I28" s="7"/>
      <c r="J28" s="21"/>
    </row>
    <row r="29" spans="1:20" x14ac:dyDescent="0.35">
      <c r="A29" s="37"/>
      <c r="B29" s="37"/>
      <c r="C29" s="37"/>
      <c r="D29" s="37"/>
      <c r="E29" s="37"/>
      <c r="F29" s="37"/>
      <c r="G29" s="37"/>
      <c r="H29" s="37"/>
      <c r="I29" s="7"/>
      <c r="J29" s="21"/>
    </row>
    <row r="30" spans="1:20" x14ac:dyDescent="0.35">
      <c r="A30" s="37"/>
      <c r="B30" s="37"/>
      <c r="C30" s="37"/>
      <c r="D30" s="37"/>
      <c r="E30" s="37"/>
      <c r="F30" s="37"/>
      <c r="G30" s="37"/>
      <c r="H30" s="37"/>
      <c r="I30" s="7"/>
      <c r="J30" s="21"/>
    </row>
    <row r="31" spans="1:20" x14ac:dyDescent="0.35">
      <c r="I31" s="7"/>
      <c r="J31" s="21"/>
    </row>
    <row r="32" spans="1:20" x14ac:dyDescent="0.35">
      <c r="A32" s="38" t="s">
        <v>15</v>
      </c>
      <c r="B32" s="38"/>
      <c r="C32" s="38"/>
      <c r="D32" s="38"/>
      <c r="E32" s="38"/>
      <c r="F32" s="38"/>
      <c r="G32" s="38"/>
      <c r="H32" s="38"/>
      <c r="I32" s="7">
        <v>1</v>
      </c>
      <c r="J32" s="25">
        <f>IF(I32=1,0,IF(I32=2,1,""))</f>
        <v>0</v>
      </c>
    </row>
    <row r="33" spans="1:14" x14ac:dyDescent="0.35">
      <c r="I33" s="7"/>
      <c r="J33" s="21"/>
    </row>
    <row r="34" spans="1:14" x14ac:dyDescent="0.35">
      <c r="A34" s="38" t="s">
        <v>16</v>
      </c>
      <c r="B34" s="38"/>
      <c r="C34" s="38"/>
      <c r="D34" s="38"/>
      <c r="E34" s="38"/>
      <c r="F34" s="38"/>
      <c r="G34" s="38"/>
      <c r="H34" s="38"/>
      <c r="I34" s="8"/>
      <c r="J34" s="21"/>
    </row>
    <row r="35" spans="1:14" x14ac:dyDescent="0.35">
      <c r="I35" s="7"/>
      <c r="J35" s="21"/>
    </row>
    <row r="36" spans="1:14" x14ac:dyDescent="0.35">
      <c r="A36" s="38" t="s">
        <v>18</v>
      </c>
      <c r="B36" s="38"/>
      <c r="C36" s="38"/>
      <c r="D36" s="38"/>
      <c r="E36" s="38"/>
      <c r="F36" s="38"/>
      <c r="G36" s="38"/>
      <c r="H36" s="38"/>
      <c r="I36" s="8"/>
      <c r="J36" s="21" t="s">
        <v>17</v>
      </c>
    </row>
    <row r="37" spans="1:14" x14ac:dyDescent="0.35">
      <c r="I37" s="7"/>
      <c r="J37" s="21"/>
    </row>
    <row r="38" spans="1:14" x14ac:dyDescent="0.35">
      <c r="A38" s="38" t="s">
        <v>19</v>
      </c>
      <c r="B38" s="38"/>
      <c r="C38" s="38"/>
      <c r="D38" s="38"/>
      <c r="E38" s="38"/>
      <c r="F38" s="38"/>
      <c r="G38" s="38"/>
      <c r="H38" s="38"/>
      <c r="I38" s="8"/>
      <c r="J38" s="26" t="s">
        <v>21</v>
      </c>
    </row>
    <row r="39" spans="1:14" x14ac:dyDescent="0.35">
      <c r="J39" s="21"/>
    </row>
    <row r="40" spans="1:14" x14ac:dyDescent="0.35">
      <c r="A40" s="5" t="s">
        <v>20</v>
      </c>
      <c r="B40" s="5"/>
      <c r="C40" s="5"/>
      <c r="D40" s="5"/>
      <c r="E40" s="5"/>
      <c r="F40" s="9"/>
      <c r="G40" s="9"/>
      <c r="J40" s="21"/>
    </row>
    <row r="41" spans="1:14" x14ac:dyDescent="0.35">
      <c r="J41" s="21"/>
    </row>
    <row r="42" spans="1:14" x14ac:dyDescent="0.35">
      <c r="A42" s="5" t="s">
        <v>22</v>
      </c>
      <c r="B42" s="5"/>
      <c r="C42" s="5"/>
      <c r="D42" s="5"/>
      <c r="E42" s="5"/>
      <c r="F42" s="9"/>
      <c r="G42" s="9"/>
      <c r="J42" s="21"/>
    </row>
    <row r="43" spans="1:14" x14ac:dyDescent="0.35">
      <c r="J43" s="21"/>
    </row>
    <row r="44" spans="1:14" x14ac:dyDescent="0.35">
      <c r="A44" s="10" t="s">
        <v>23</v>
      </c>
      <c r="B44" s="10"/>
      <c r="C44" s="10"/>
      <c r="D44" s="10"/>
      <c r="E44" s="10"/>
      <c r="F44" s="11"/>
      <c r="G44" s="12"/>
      <c r="H44" s="11" t="s">
        <v>24</v>
      </c>
      <c r="I44" s="13">
        <f>G44*17.1</f>
        <v>0</v>
      </c>
      <c r="J44" s="27" t="s">
        <v>21</v>
      </c>
    </row>
    <row r="45" spans="1:14" x14ac:dyDescent="0.35">
      <c r="J45" s="21"/>
    </row>
    <row r="46" spans="1:14" x14ac:dyDescent="0.35">
      <c r="A46" s="16" t="s">
        <v>34</v>
      </c>
      <c r="B46" s="16"/>
      <c r="C46" s="16"/>
      <c r="D46" s="16"/>
      <c r="E46" s="16"/>
      <c r="F46" s="16"/>
      <c r="H46" s="15">
        <f>(J19*27.1464) + (I14*0.6139) + (J21*33.621) + (J23*14.0569) + (J25*34.4617) + (J27*10.3826) + (J32*31.2211) + (I34*1.25) + (I36*0.0534) + (I38*3.0605)</f>
        <v>0</v>
      </c>
      <c r="J46" s="21"/>
    </row>
    <row r="47" spans="1:14" x14ac:dyDescent="0.35">
      <c r="J47" s="21"/>
    </row>
    <row r="48" spans="1:14" x14ac:dyDescent="0.35">
      <c r="A48" s="16" t="s">
        <v>32</v>
      </c>
      <c r="B48" s="17"/>
      <c r="C48" s="17"/>
      <c r="D48" s="17"/>
      <c r="E48" s="17"/>
      <c r="F48" s="17"/>
      <c r="H48" s="15">
        <f>M50</f>
        <v>0.1335813057121337</v>
      </c>
      <c r="I48" s="1" t="s">
        <v>33</v>
      </c>
      <c r="J48" s="21"/>
      <c r="N48" s="4"/>
    </row>
    <row r="49" spans="1:14" x14ac:dyDescent="0.35">
      <c r="J49" s="21"/>
    </row>
    <row r="50" spans="1:14" x14ac:dyDescent="0.35">
      <c r="A50" s="16" t="s">
        <v>35</v>
      </c>
      <c r="B50" s="16"/>
      <c r="C50" s="46" t="str">
        <f>IF(H48&lt;1.7,"კრიტიკული ავადობის დაბალი რისკი",IF(AND(H48&gt;1.69,H48&lt;40.4),"კრიტიკული ავადობის საშუალო რისკი",IF(H48&gt;40.39,"კრიტიკული ავადობის მაღალი რისკი","")))</f>
        <v>კრიტიკული ავადობის დაბალი რისკი</v>
      </c>
      <c r="D50" s="46"/>
      <c r="E50" s="46"/>
      <c r="F50" s="46"/>
      <c r="G50" s="46"/>
      <c r="H50" s="46"/>
      <c r="I50" s="46"/>
      <c r="J50" s="47"/>
      <c r="K50" s="18">
        <f>(J19*1.2205) + (I14*0.0276) + (J21*1.5116) + (J23*0.632) + (J25*1.5494) + (J27*0.4668) + (J32*1.4037) + (I34*0.0562) + (I36*0.0024) + (I38*0.1376) - 6.6127</f>
        <v>-6.6127000000000002</v>
      </c>
      <c r="L50" s="6"/>
      <c r="M50" s="19">
        <f>(2.72^K50)*100/(1+(2.72^K50))</f>
        <v>0.1335813057121337</v>
      </c>
      <c r="N50" s="4"/>
    </row>
  </sheetData>
  <sheetProtection algorithmName="SHA-512" hashValue="JFiNi34XI73CW1ZI1yWb5iO7z/5VUMcBhS8kRfjeB5GS7cGYxptCOk6b9Ho2C+wSsFdHCVXV0cZ87ZXYZy73Kw==" saltValue="6ksi/aGzODjt7PRrpLbuBw==" spinCount="100000" sheet="1" objects="1" scenarios="1"/>
  <mergeCells count="24">
    <mergeCell ref="S17:T17"/>
    <mergeCell ref="K22:T23"/>
    <mergeCell ref="Q24:T24"/>
    <mergeCell ref="C50:J50"/>
    <mergeCell ref="A32:H32"/>
    <mergeCell ref="A34:H34"/>
    <mergeCell ref="A36:H36"/>
    <mergeCell ref="A38:H38"/>
    <mergeCell ref="L2:T3"/>
    <mergeCell ref="K5:T8"/>
    <mergeCell ref="K9:T10"/>
    <mergeCell ref="K11:T12"/>
    <mergeCell ref="S15:T15"/>
    <mergeCell ref="B16:C16"/>
    <mergeCell ref="A27:H30"/>
    <mergeCell ref="A19:H19"/>
    <mergeCell ref="A21:H21"/>
    <mergeCell ref="A23:H23"/>
    <mergeCell ref="A25:H25"/>
    <mergeCell ref="A5:J8"/>
    <mergeCell ref="B2:J3"/>
    <mergeCell ref="A9:J10"/>
    <mergeCell ref="A11:J12"/>
    <mergeCell ref="B14:G14"/>
  </mergeCells>
  <conditionalFormatting sqref="R19">
    <cfRule type="containsErrors" dxfId="6" priority="8">
      <formula>ISERROR(R19)</formula>
    </cfRule>
  </conditionalFormatting>
  <conditionalFormatting sqref="Q24:T24">
    <cfRule type="containsText" dxfId="5" priority="6" operator="containsText" text="ნორმული">
      <formula>NOT(ISERROR(SEARCH("ნორმული",Q24)))</formula>
    </cfRule>
    <cfRule type="containsText" dxfId="4" priority="5" operator="containsText" text="სცილდება">
      <formula>NOT(ISERROR(SEARCH("სცილდება",Q24)))</formula>
    </cfRule>
    <cfRule type="containsText" dxfId="3" priority="4" operator="containsText" text="მსუბუქად">
      <formula>NOT(ISERROR(SEARCH("მსუბუქად",Q24)))</formula>
    </cfRule>
    <cfRule type="containsText" dxfId="2" priority="3" operator="containsText" text="ზომიერად">
      <formula>NOT(ISERROR(SEARCH("ზომიერად",Q24)))</formula>
    </cfRule>
    <cfRule type="containsText" dxfId="1" priority="2" operator="containsText" text="მკვეთრად">
      <formula>NOT(ISERROR(SEARCH("მკვეთრად",Q24)))</formula>
    </cfRule>
    <cfRule type="containsErrors" dxfId="0" priority="1">
      <formula>ISERROR(Q24)</formula>
    </cfRule>
  </conditionalFormatting>
  <printOptions gridLines="1"/>
  <pageMargins left="0.7" right="0.7" top="0.75" bottom="0.75" header="0.3" footer="0.3"/>
  <pageSetup paperSize="9" orientation="portrait" horizontalDpi="4294967292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7</xdr:col>
                    <xdr:colOff>596900</xdr:colOff>
                    <xdr:row>17</xdr:row>
                    <xdr:rowOff>171450</xdr:rowOff>
                  </from>
                  <to>
                    <xdr:col>9</xdr:col>
                    <xdr:colOff>25400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7</xdr:col>
                    <xdr:colOff>596900</xdr:colOff>
                    <xdr:row>19</xdr:row>
                    <xdr:rowOff>171450</xdr:rowOff>
                  </from>
                  <to>
                    <xdr:col>9</xdr:col>
                    <xdr:colOff>25400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7</xdr:col>
                    <xdr:colOff>596900</xdr:colOff>
                    <xdr:row>21</xdr:row>
                    <xdr:rowOff>171450</xdr:rowOff>
                  </from>
                  <to>
                    <xdr:col>9</xdr:col>
                    <xdr:colOff>25400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Drop Down 4">
              <controlPr defaultSize="0" autoLine="0" autoPict="0">
                <anchor moveWithCells="1">
                  <from>
                    <xdr:col>7</xdr:col>
                    <xdr:colOff>596900</xdr:colOff>
                    <xdr:row>23</xdr:row>
                    <xdr:rowOff>165100</xdr:rowOff>
                  </from>
                  <to>
                    <xdr:col>9</xdr:col>
                    <xdr:colOff>25400</xdr:colOff>
                    <xdr:row>24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Drop Down 5">
              <controlPr defaultSize="0" autoLine="0" autoPict="0">
                <anchor moveWithCells="1">
                  <from>
                    <xdr:col>7</xdr:col>
                    <xdr:colOff>596900</xdr:colOff>
                    <xdr:row>25</xdr:row>
                    <xdr:rowOff>171450</xdr:rowOff>
                  </from>
                  <to>
                    <xdr:col>9</xdr:col>
                    <xdr:colOff>25400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Drop Down 6">
              <controlPr defaultSize="0" autoLine="0" autoPict="0">
                <anchor moveWithCells="1">
                  <from>
                    <xdr:col>7</xdr:col>
                    <xdr:colOff>590550</xdr:colOff>
                    <xdr:row>30</xdr:row>
                    <xdr:rowOff>171450</xdr:rowOff>
                  </from>
                  <to>
                    <xdr:col>9</xdr:col>
                    <xdr:colOff>19050</xdr:colOff>
                    <xdr:row>32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KC</cp:lastModifiedBy>
  <dcterms:created xsi:type="dcterms:W3CDTF">2020-10-11T10:50:50Z</dcterms:created>
  <dcterms:modified xsi:type="dcterms:W3CDTF">2020-10-11T13:40:34Z</dcterms:modified>
</cp:coreProperties>
</file>